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3"/>
  </bookViews>
  <sheets>
    <sheet name="Seconde" sheetId="1" r:id="rId1"/>
    <sheet name="Première" sheetId="2" r:id="rId2"/>
    <sheet name="Terminales" sheetId="3" r:id="rId3"/>
    <sheet name="Besoin" sheetId="4" r:id="rId4"/>
    <sheet name="DHG" sheetId="5" r:id="rId5"/>
    <sheet name="memento " sheetId="6" r:id="rId6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1" i="4"/>
  <c r="G37"/>
  <c r="G39" s="1"/>
  <c r="H33"/>
  <c r="J33" s="1"/>
  <c r="J12"/>
  <c r="H1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H73" i="3"/>
  <c r="F72"/>
  <c r="H69"/>
  <c r="H68"/>
  <c r="H67"/>
  <c r="H66"/>
  <c r="H72" s="1"/>
  <c r="H74" s="1"/>
  <c r="I59"/>
  <c r="H57"/>
  <c r="J57" s="1"/>
  <c r="H56"/>
  <c r="J56" s="1"/>
  <c r="H55"/>
  <c r="J55" s="1"/>
  <c r="H54"/>
  <c r="J54" s="1"/>
  <c r="H53"/>
  <c r="J53" s="1"/>
  <c r="H52"/>
  <c r="J52" s="1"/>
  <c r="H51"/>
  <c r="J51" s="1"/>
  <c r="H50"/>
  <c r="H59" s="1"/>
  <c r="I45"/>
  <c r="J43"/>
  <c r="F29" i="4" s="1"/>
  <c r="H43" i="3"/>
  <c r="T42"/>
  <c r="S42"/>
  <c r="R42"/>
  <c r="Q42"/>
  <c r="P42"/>
  <c r="O42"/>
  <c r="N42"/>
  <c r="M42"/>
  <c r="L42"/>
  <c r="H42"/>
  <c r="J42" s="1"/>
  <c r="T41"/>
  <c r="S41"/>
  <c r="Q41"/>
  <c r="P41"/>
  <c r="O41"/>
  <c r="N41"/>
  <c r="M41"/>
  <c r="L41"/>
  <c r="J41"/>
  <c r="H41"/>
  <c r="T40"/>
  <c r="S40"/>
  <c r="R40"/>
  <c r="Q40"/>
  <c r="P40"/>
  <c r="O40"/>
  <c r="N40"/>
  <c r="M40"/>
  <c r="L40"/>
  <c r="J40"/>
  <c r="H40"/>
  <c r="T39"/>
  <c r="S39"/>
  <c r="M39"/>
  <c r="L39"/>
  <c r="J39"/>
  <c r="J45" s="1"/>
  <c r="H39"/>
  <c r="H45" s="1"/>
  <c r="T38"/>
  <c r="S38"/>
  <c r="R38"/>
  <c r="Q38"/>
  <c r="P38"/>
  <c r="O38"/>
  <c r="N38"/>
  <c r="M38"/>
  <c r="L38"/>
  <c r="T37"/>
  <c r="S37"/>
  <c r="R37"/>
  <c r="Q37"/>
  <c r="P37"/>
  <c r="O37"/>
  <c r="N37"/>
  <c r="M37"/>
  <c r="L37"/>
  <c r="T36"/>
  <c r="S36"/>
  <c r="R36"/>
  <c r="Q36"/>
  <c r="P36"/>
  <c r="O36"/>
  <c r="N36"/>
  <c r="M36"/>
  <c r="L36"/>
  <c r="T35"/>
  <c r="S35"/>
  <c r="R35"/>
  <c r="Q35"/>
  <c r="P35"/>
  <c r="O35"/>
  <c r="N35"/>
  <c r="M35"/>
  <c r="L35"/>
  <c r="T34"/>
  <c r="S34"/>
  <c r="R34"/>
  <c r="Q34"/>
  <c r="P34"/>
  <c r="M34"/>
  <c r="L34"/>
  <c r="I34"/>
  <c r="S33"/>
  <c r="R33"/>
  <c r="Q33"/>
  <c r="P33"/>
  <c r="O33"/>
  <c r="N33"/>
  <c r="M33"/>
  <c r="L33"/>
  <c r="T32"/>
  <c r="S32"/>
  <c r="R32"/>
  <c r="Q32"/>
  <c r="P32"/>
  <c r="O32"/>
  <c r="N32"/>
  <c r="M32"/>
  <c r="L32"/>
  <c r="J32"/>
  <c r="F28" i="4" s="1"/>
  <c r="H32" i="3"/>
  <c r="T31"/>
  <c r="S31"/>
  <c r="R31"/>
  <c r="Q31"/>
  <c r="M31"/>
  <c r="L31"/>
  <c r="H31"/>
  <c r="J31" s="1"/>
  <c r="T30"/>
  <c r="S30"/>
  <c r="R30"/>
  <c r="Q30"/>
  <c r="P30"/>
  <c r="O30"/>
  <c r="N30"/>
  <c r="M30"/>
  <c r="L30"/>
  <c r="J30"/>
  <c r="H30"/>
  <c r="C30"/>
  <c r="T29"/>
  <c r="S29"/>
  <c r="R29"/>
  <c r="Q29"/>
  <c r="O29"/>
  <c r="N29"/>
  <c r="M29"/>
  <c r="L29"/>
  <c r="J29"/>
  <c r="H29"/>
  <c r="C29"/>
  <c r="T28"/>
  <c r="S28"/>
  <c r="R28"/>
  <c r="Q28"/>
  <c r="O28"/>
  <c r="N28"/>
  <c r="M28"/>
  <c r="L28"/>
  <c r="J28"/>
  <c r="H28"/>
  <c r="C28"/>
  <c r="T27"/>
  <c r="S27"/>
  <c r="R27"/>
  <c r="Q27"/>
  <c r="P27"/>
  <c r="N27"/>
  <c r="M27"/>
  <c r="L27"/>
  <c r="J27"/>
  <c r="J34" s="1"/>
  <c r="H27"/>
  <c r="H34" s="1"/>
  <c r="C27"/>
  <c r="C37" s="1"/>
  <c r="S26"/>
  <c r="Q26"/>
  <c r="P26"/>
  <c r="O26"/>
  <c r="N26"/>
  <c r="L26"/>
  <c r="S25"/>
  <c r="Q25"/>
  <c r="P25"/>
  <c r="O25"/>
  <c r="N25"/>
  <c r="L25"/>
  <c r="T24"/>
  <c r="S24"/>
  <c r="R24"/>
  <c r="Q24"/>
  <c r="P24"/>
  <c r="N24"/>
  <c r="M24"/>
  <c r="L24"/>
  <c r="T23"/>
  <c r="S23"/>
  <c r="R23"/>
  <c r="Q23"/>
  <c r="P23"/>
  <c r="N23"/>
  <c r="M23"/>
  <c r="L23"/>
  <c r="T22"/>
  <c r="S22"/>
  <c r="R22"/>
  <c r="Q22"/>
  <c r="P22"/>
  <c r="O22"/>
  <c r="M22"/>
  <c r="L22"/>
  <c r="C22"/>
  <c r="S21"/>
  <c r="Q21"/>
  <c r="P21"/>
  <c r="O21"/>
  <c r="N21"/>
  <c r="L21"/>
  <c r="C21"/>
  <c r="S20"/>
  <c r="Q20"/>
  <c r="P20"/>
  <c r="O20"/>
  <c r="N20"/>
  <c r="L20"/>
  <c r="I20"/>
  <c r="J20" s="1"/>
  <c r="C20"/>
  <c r="C23" s="1"/>
  <c r="S19"/>
  <c r="Q19"/>
  <c r="P19"/>
  <c r="O19"/>
  <c r="N19"/>
  <c r="L19"/>
  <c r="I19"/>
  <c r="J19" s="1"/>
  <c r="S18"/>
  <c r="Q18"/>
  <c r="P18"/>
  <c r="O18"/>
  <c r="N18"/>
  <c r="L18"/>
  <c r="J18"/>
  <c r="I18"/>
  <c r="T17"/>
  <c r="S17"/>
  <c r="R17"/>
  <c r="Q17"/>
  <c r="M17"/>
  <c r="L17"/>
  <c r="I17"/>
  <c r="I23" s="1"/>
  <c r="T16"/>
  <c r="S16"/>
  <c r="R16"/>
  <c r="Q16"/>
  <c r="P16"/>
  <c r="N16"/>
  <c r="M16"/>
  <c r="L16"/>
  <c r="T15"/>
  <c r="S15"/>
  <c r="R15"/>
  <c r="Q15"/>
  <c r="M15"/>
  <c r="L15"/>
  <c r="C15"/>
  <c r="S14"/>
  <c r="Q14"/>
  <c r="P14"/>
  <c r="O14"/>
  <c r="N14"/>
  <c r="L14"/>
  <c r="I14"/>
  <c r="C14"/>
  <c r="T13"/>
  <c r="S13"/>
  <c r="R13"/>
  <c r="Q13"/>
  <c r="M13"/>
  <c r="L13"/>
  <c r="C13"/>
  <c r="C16" s="1"/>
  <c r="T12"/>
  <c r="S12"/>
  <c r="R12"/>
  <c r="Q12"/>
  <c r="P12"/>
  <c r="O12"/>
  <c r="N12"/>
  <c r="M12"/>
  <c r="L12"/>
  <c r="S11"/>
  <c r="Q11"/>
  <c r="P11"/>
  <c r="O11"/>
  <c r="N11"/>
  <c r="L11"/>
  <c r="J11"/>
  <c r="F31" i="4" s="1"/>
  <c r="H11" i="3"/>
  <c r="S10"/>
  <c r="Q10"/>
  <c r="P10"/>
  <c r="O10"/>
  <c r="N10"/>
  <c r="L10"/>
  <c r="H10"/>
  <c r="J10" s="1"/>
  <c r="F15" i="4" s="1"/>
  <c r="S9" i="3"/>
  <c r="Q9"/>
  <c r="P9"/>
  <c r="O9"/>
  <c r="N9"/>
  <c r="L9"/>
  <c r="J9"/>
  <c r="H9"/>
  <c r="S8"/>
  <c r="Q8"/>
  <c r="P8"/>
  <c r="O8"/>
  <c r="N8"/>
  <c r="L8"/>
  <c r="H8"/>
  <c r="H14" s="1"/>
  <c r="F8"/>
  <c r="C8"/>
  <c r="T7"/>
  <c r="S7"/>
  <c r="R7"/>
  <c r="Q7"/>
  <c r="P7"/>
  <c r="N7"/>
  <c r="M7"/>
  <c r="L7"/>
  <c r="T6"/>
  <c r="S6"/>
  <c r="R6"/>
  <c r="Q6"/>
  <c r="P6"/>
  <c r="N6"/>
  <c r="M6"/>
  <c r="L6"/>
  <c r="T5"/>
  <c r="S5"/>
  <c r="R5"/>
  <c r="Q5"/>
  <c r="P5"/>
  <c r="N5"/>
  <c r="M5"/>
  <c r="L5"/>
  <c r="S4"/>
  <c r="Q4"/>
  <c r="P4"/>
  <c r="O4"/>
  <c r="N4"/>
  <c r="L4"/>
  <c r="S3"/>
  <c r="Q3"/>
  <c r="P3"/>
  <c r="O3"/>
  <c r="N3"/>
  <c r="L3"/>
  <c r="T2"/>
  <c r="S2"/>
  <c r="R2"/>
  <c r="P2"/>
  <c r="O2"/>
  <c r="N2"/>
  <c r="M2"/>
  <c r="L2"/>
  <c r="T1"/>
  <c r="S1"/>
  <c r="R1"/>
  <c r="P1"/>
  <c r="O1"/>
  <c r="N1"/>
  <c r="M1"/>
  <c r="L1"/>
  <c r="H56" i="2"/>
  <c r="F55"/>
  <c r="H54"/>
  <c r="E13" i="4" s="1"/>
  <c r="H53" i="2"/>
  <c r="H52"/>
  <c r="H51"/>
  <c r="H50"/>
  <c r="H49"/>
  <c r="H48"/>
  <c r="H55" s="1"/>
  <c r="H57" s="1"/>
  <c r="I9" s="1"/>
  <c r="V46"/>
  <c r="U46"/>
  <c r="T46"/>
  <c r="S46"/>
  <c r="R46"/>
  <c r="Q46"/>
  <c r="P46"/>
  <c r="O46"/>
  <c r="N46"/>
  <c r="V45"/>
  <c r="U45"/>
  <c r="T45"/>
  <c r="S45"/>
  <c r="R45"/>
  <c r="Q45"/>
  <c r="P45"/>
  <c r="O45"/>
  <c r="N45"/>
  <c r="V44"/>
  <c r="U44"/>
  <c r="S44"/>
  <c r="R44"/>
  <c r="Q44"/>
  <c r="P44"/>
  <c r="O44"/>
  <c r="N44"/>
  <c r="V43"/>
  <c r="U43"/>
  <c r="T43"/>
  <c r="S43"/>
  <c r="R43"/>
  <c r="Q43"/>
  <c r="P43"/>
  <c r="O43"/>
  <c r="N43"/>
  <c r="V42"/>
  <c r="U42"/>
  <c r="O42"/>
  <c r="N42"/>
  <c r="V41"/>
  <c r="U41"/>
  <c r="T41"/>
  <c r="S41"/>
  <c r="R41"/>
  <c r="Q41"/>
  <c r="P41"/>
  <c r="O41"/>
  <c r="N41"/>
  <c r="I41"/>
  <c r="V40"/>
  <c r="U40"/>
  <c r="T40"/>
  <c r="S40"/>
  <c r="R40"/>
  <c r="Q40"/>
  <c r="P40"/>
  <c r="O40"/>
  <c r="N40"/>
  <c r="J40"/>
  <c r="H40"/>
  <c r="V39"/>
  <c r="U39"/>
  <c r="T39"/>
  <c r="S39"/>
  <c r="R39"/>
  <c r="Q39"/>
  <c r="P39"/>
  <c r="O39"/>
  <c r="N39"/>
  <c r="H39"/>
  <c r="J39" s="1"/>
  <c r="V38"/>
  <c r="U38"/>
  <c r="T38"/>
  <c r="S38"/>
  <c r="R38"/>
  <c r="Q38"/>
  <c r="P38"/>
  <c r="O38"/>
  <c r="N38"/>
  <c r="J38"/>
  <c r="E34" i="4" s="1"/>
  <c r="H38" i="2"/>
  <c r="V37"/>
  <c r="U37"/>
  <c r="T37"/>
  <c r="S37"/>
  <c r="R37"/>
  <c r="O37"/>
  <c r="N37"/>
  <c r="H37"/>
  <c r="J37" s="1"/>
  <c r="U36"/>
  <c r="T36"/>
  <c r="S36"/>
  <c r="R36"/>
  <c r="Q36"/>
  <c r="P36"/>
  <c r="O36"/>
  <c r="N36"/>
  <c r="J36"/>
  <c r="H36"/>
  <c r="V35"/>
  <c r="U35"/>
  <c r="T35"/>
  <c r="S35"/>
  <c r="R35"/>
  <c r="Q35"/>
  <c r="P35"/>
  <c r="O35"/>
  <c r="N35"/>
  <c r="H35"/>
  <c r="J35" s="1"/>
  <c r="V34"/>
  <c r="U34"/>
  <c r="T34"/>
  <c r="S34"/>
  <c r="O34"/>
  <c r="N34"/>
  <c r="J34"/>
  <c r="H34"/>
  <c r="V33"/>
  <c r="U33"/>
  <c r="T33"/>
  <c r="S33"/>
  <c r="R33"/>
  <c r="Q33"/>
  <c r="P33"/>
  <c r="O33"/>
  <c r="N33"/>
  <c r="H33"/>
  <c r="H41" s="1"/>
  <c r="V32"/>
  <c r="U32"/>
  <c r="T32"/>
  <c r="S32"/>
  <c r="Q32"/>
  <c r="P32"/>
  <c r="O32"/>
  <c r="N32"/>
  <c r="V31"/>
  <c r="U31"/>
  <c r="T31"/>
  <c r="S31"/>
  <c r="Q31"/>
  <c r="P31"/>
  <c r="O31"/>
  <c r="N31"/>
  <c r="V30"/>
  <c r="U30"/>
  <c r="T30"/>
  <c r="S30"/>
  <c r="R30"/>
  <c r="P30"/>
  <c r="O30"/>
  <c r="N30"/>
  <c r="U29"/>
  <c r="S29"/>
  <c r="R29"/>
  <c r="Q29"/>
  <c r="P29"/>
  <c r="N29"/>
  <c r="I29"/>
  <c r="F29"/>
  <c r="U28"/>
  <c r="S28"/>
  <c r="R28"/>
  <c r="Q28"/>
  <c r="P28"/>
  <c r="N28"/>
  <c r="J28"/>
  <c r="H28"/>
  <c r="V27"/>
  <c r="U27"/>
  <c r="T27"/>
  <c r="S27"/>
  <c r="R27"/>
  <c r="P27"/>
  <c r="O27"/>
  <c r="N27"/>
  <c r="H27"/>
  <c r="J27" s="1"/>
  <c r="E23" i="4" s="1"/>
  <c r="V26" i="2"/>
  <c r="U26"/>
  <c r="T26"/>
  <c r="S26"/>
  <c r="R26"/>
  <c r="P26"/>
  <c r="O26"/>
  <c r="N26"/>
  <c r="J26"/>
  <c r="H26"/>
  <c r="V25"/>
  <c r="U25"/>
  <c r="T25"/>
  <c r="S25"/>
  <c r="R25"/>
  <c r="Q25"/>
  <c r="O25"/>
  <c r="N25"/>
  <c r="H25"/>
  <c r="J25" s="1"/>
  <c r="U24"/>
  <c r="S24"/>
  <c r="R24"/>
  <c r="Q24"/>
  <c r="P24"/>
  <c r="N24"/>
  <c r="J24"/>
  <c r="E24" i="4" s="1"/>
  <c r="H24" i="2"/>
  <c r="U23"/>
  <c r="S23"/>
  <c r="R23"/>
  <c r="Q23"/>
  <c r="P23"/>
  <c r="N23"/>
  <c r="H23"/>
  <c r="J23" s="1"/>
  <c r="U22"/>
  <c r="S22"/>
  <c r="R22"/>
  <c r="Q22"/>
  <c r="P22"/>
  <c r="N22"/>
  <c r="J22"/>
  <c r="E6" i="4" s="1"/>
  <c r="H22" i="2"/>
  <c r="U21"/>
  <c r="S21"/>
  <c r="R21"/>
  <c r="Q21"/>
  <c r="P21"/>
  <c r="N21"/>
  <c r="H21"/>
  <c r="J21" s="1"/>
  <c r="E7" i="4" s="1"/>
  <c r="V20" i="2"/>
  <c r="U20"/>
  <c r="T20"/>
  <c r="S20"/>
  <c r="O20"/>
  <c r="N20"/>
  <c r="J20"/>
  <c r="E5" i="4" s="1"/>
  <c r="H20" i="2"/>
  <c r="V19"/>
  <c r="U19"/>
  <c r="T19"/>
  <c r="S19"/>
  <c r="R19"/>
  <c r="P19"/>
  <c r="O19"/>
  <c r="N19"/>
  <c r="H19"/>
  <c r="J19" s="1"/>
  <c r="E16" i="4" s="1"/>
  <c r="V18" i="2"/>
  <c r="U18"/>
  <c r="T18"/>
  <c r="S18"/>
  <c r="O18"/>
  <c r="N18"/>
  <c r="J18"/>
  <c r="H18"/>
  <c r="H29" s="1"/>
  <c r="U17"/>
  <c r="S17"/>
  <c r="R17"/>
  <c r="Q17"/>
  <c r="P17"/>
  <c r="N17"/>
  <c r="V16"/>
  <c r="U16"/>
  <c r="T16"/>
  <c r="S16"/>
  <c r="O16"/>
  <c r="N16"/>
  <c r="V15"/>
  <c r="U15"/>
  <c r="T15"/>
  <c r="S15"/>
  <c r="R15"/>
  <c r="Q15"/>
  <c r="P15"/>
  <c r="O15"/>
  <c r="N15"/>
  <c r="G15"/>
  <c r="U14"/>
  <c r="S14"/>
  <c r="R14"/>
  <c r="Q14"/>
  <c r="P14"/>
  <c r="N14"/>
  <c r="H14"/>
  <c r="J14" s="1"/>
  <c r="E31" i="4" s="1"/>
  <c r="U13" i="2"/>
  <c r="S13"/>
  <c r="R13"/>
  <c r="Q13"/>
  <c r="P13"/>
  <c r="N13"/>
  <c r="H13"/>
  <c r="J13" s="1"/>
  <c r="E15" i="4" s="1"/>
  <c r="U12" i="2"/>
  <c r="S12"/>
  <c r="R12"/>
  <c r="Q12"/>
  <c r="P12"/>
  <c r="N12"/>
  <c r="H12"/>
  <c r="J12" s="1"/>
  <c r="U11"/>
  <c r="S11"/>
  <c r="R11"/>
  <c r="Q11"/>
  <c r="P11"/>
  <c r="N11"/>
  <c r="J11"/>
  <c r="E27" i="4" s="1"/>
  <c r="H11" i="2"/>
  <c r="V10"/>
  <c r="U10"/>
  <c r="T10"/>
  <c r="S10"/>
  <c r="R10"/>
  <c r="P10"/>
  <c r="O10"/>
  <c r="N10"/>
  <c r="J10"/>
  <c r="H10"/>
  <c r="C10"/>
  <c r="V9"/>
  <c r="U9"/>
  <c r="T9"/>
  <c r="S9"/>
  <c r="R9"/>
  <c r="P9"/>
  <c r="O9"/>
  <c r="N9"/>
  <c r="F9"/>
  <c r="C9"/>
  <c r="V8"/>
  <c r="U8"/>
  <c r="T8"/>
  <c r="S8"/>
  <c r="R8"/>
  <c r="P8"/>
  <c r="O8"/>
  <c r="N8"/>
  <c r="H8"/>
  <c r="J8" s="1"/>
  <c r="C8"/>
  <c r="U7"/>
  <c r="S7"/>
  <c r="R7"/>
  <c r="Q7"/>
  <c r="P7"/>
  <c r="N7"/>
  <c r="C7"/>
  <c r="C11" s="1"/>
  <c r="U6"/>
  <c r="S6"/>
  <c r="R6"/>
  <c r="Q6"/>
  <c r="P6"/>
  <c r="N6"/>
  <c r="V5"/>
  <c r="U5"/>
  <c r="T5"/>
  <c r="R5"/>
  <c r="Q5"/>
  <c r="P5"/>
  <c r="O5"/>
  <c r="N5"/>
  <c r="O4"/>
  <c r="C4"/>
  <c r="H49" i="1"/>
  <c r="F48"/>
  <c r="H47"/>
  <c r="H46"/>
  <c r="D13" i="4" s="1"/>
  <c r="H45" i="1"/>
  <c r="U44"/>
  <c r="T44"/>
  <c r="S44"/>
  <c r="R44"/>
  <c r="Q44"/>
  <c r="P44"/>
  <c r="O44"/>
  <c r="N44"/>
  <c r="M44"/>
  <c r="H44"/>
  <c r="U43"/>
  <c r="T43"/>
  <c r="S43"/>
  <c r="R43"/>
  <c r="Q43"/>
  <c r="P43"/>
  <c r="O43"/>
  <c r="N43"/>
  <c r="M43"/>
  <c r="H43"/>
  <c r="U42"/>
  <c r="T42"/>
  <c r="R42"/>
  <c r="Q42"/>
  <c r="P42"/>
  <c r="O42"/>
  <c r="N42"/>
  <c r="M42"/>
  <c r="H42"/>
  <c r="U41"/>
  <c r="T41"/>
  <c r="S41"/>
  <c r="R41"/>
  <c r="Q41"/>
  <c r="P41"/>
  <c r="O41"/>
  <c r="N41"/>
  <c r="M41"/>
  <c r="H41"/>
  <c r="C9" i="4" s="1"/>
  <c r="U40" i="1"/>
  <c r="T40"/>
  <c r="N40"/>
  <c r="M40"/>
  <c r="H40"/>
  <c r="C8" i="4" s="1"/>
  <c r="U39" i="1"/>
  <c r="T39"/>
  <c r="S39"/>
  <c r="R39"/>
  <c r="Q39"/>
  <c r="P39"/>
  <c r="O39"/>
  <c r="N39"/>
  <c r="M39"/>
  <c r="U38"/>
  <c r="T38"/>
  <c r="S38"/>
  <c r="R38"/>
  <c r="Q38"/>
  <c r="P38"/>
  <c r="O38"/>
  <c r="N38"/>
  <c r="M38"/>
  <c r="U37"/>
  <c r="T37"/>
  <c r="S37"/>
  <c r="R37"/>
  <c r="Q37"/>
  <c r="P37"/>
  <c r="O37"/>
  <c r="N37"/>
  <c r="M37"/>
  <c r="U36"/>
  <c r="T36"/>
  <c r="S36"/>
  <c r="R36"/>
  <c r="Q36"/>
  <c r="P36"/>
  <c r="O36"/>
  <c r="N36"/>
  <c r="M36"/>
  <c r="U35"/>
  <c r="T35"/>
  <c r="S35"/>
  <c r="R35"/>
  <c r="Q35"/>
  <c r="N35"/>
  <c r="M35"/>
  <c r="T34"/>
  <c r="S34"/>
  <c r="R34"/>
  <c r="Q34"/>
  <c r="P34"/>
  <c r="O34"/>
  <c r="N34"/>
  <c r="M34"/>
  <c r="U33"/>
  <c r="T33"/>
  <c r="S33"/>
  <c r="R33"/>
  <c r="Q33"/>
  <c r="P33"/>
  <c r="O33"/>
  <c r="N33"/>
  <c r="M33"/>
  <c r="U32"/>
  <c r="T32"/>
  <c r="S32"/>
  <c r="R32"/>
  <c r="N32"/>
  <c r="M32"/>
  <c r="I32"/>
  <c r="U31"/>
  <c r="T31"/>
  <c r="S31"/>
  <c r="R31"/>
  <c r="Q31"/>
  <c r="P31"/>
  <c r="O31"/>
  <c r="N31"/>
  <c r="M31"/>
  <c r="J31"/>
  <c r="H31"/>
  <c r="U30"/>
  <c r="T30"/>
  <c r="S30"/>
  <c r="R30"/>
  <c r="P30"/>
  <c r="O30"/>
  <c r="N30"/>
  <c r="M30"/>
  <c r="J30"/>
  <c r="H30"/>
  <c r="U29"/>
  <c r="T29"/>
  <c r="S29"/>
  <c r="R29"/>
  <c r="P29"/>
  <c r="O29"/>
  <c r="N29"/>
  <c r="M29"/>
  <c r="J29"/>
  <c r="D34" i="4" s="1"/>
  <c r="H29" i="1"/>
  <c r="U28"/>
  <c r="T28"/>
  <c r="S28"/>
  <c r="R28"/>
  <c r="Q28"/>
  <c r="O28"/>
  <c r="N28"/>
  <c r="M28"/>
  <c r="J28"/>
  <c r="H28"/>
  <c r="T27"/>
  <c r="R27"/>
  <c r="Q27"/>
  <c r="P27"/>
  <c r="O27"/>
  <c r="M27"/>
  <c r="J27"/>
  <c r="H27"/>
  <c r="T26"/>
  <c r="R26"/>
  <c r="Q26"/>
  <c r="P26"/>
  <c r="O26"/>
  <c r="M26"/>
  <c r="J26"/>
  <c r="C20" i="4" s="1"/>
  <c r="H26" i="1"/>
  <c r="U25"/>
  <c r="T25"/>
  <c r="S25"/>
  <c r="R25"/>
  <c r="Q25"/>
  <c r="O25"/>
  <c r="N25"/>
  <c r="M25"/>
  <c r="J25"/>
  <c r="C11" i="4" s="1"/>
  <c r="H25" i="1"/>
  <c r="U24"/>
  <c r="T24"/>
  <c r="S24"/>
  <c r="R24"/>
  <c r="Q24"/>
  <c r="O24"/>
  <c r="N24"/>
  <c r="M24"/>
  <c r="J24"/>
  <c r="C10" i="4" s="1"/>
  <c r="H24" i="1"/>
  <c r="U23"/>
  <c r="T23"/>
  <c r="S23"/>
  <c r="R23"/>
  <c r="Q23"/>
  <c r="P23"/>
  <c r="N23"/>
  <c r="M23"/>
  <c r="J23"/>
  <c r="H23"/>
  <c r="T22"/>
  <c r="R22"/>
  <c r="Q22"/>
  <c r="P22"/>
  <c r="O22"/>
  <c r="M22"/>
  <c r="J22"/>
  <c r="D17" i="4" s="1"/>
  <c r="H22" i="1"/>
  <c r="H32" s="1"/>
  <c r="T21"/>
  <c r="R21"/>
  <c r="Q21"/>
  <c r="P21"/>
  <c r="O21"/>
  <c r="M21"/>
  <c r="T20"/>
  <c r="R20"/>
  <c r="Q20"/>
  <c r="P20"/>
  <c r="O20"/>
  <c r="M20"/>
  <c r="T19"/>
  <c r="R19"/>
  <c r="Q19"/>
  <c r="P19"/>
  <c r="O19"/>
  <c r="M19"/>
  <c r="U18"/>
  <c r="T18"/>
  <c r="S18"/>
  <c r="R18"/>
  <c r="N18"/>
  <c r="M18"/>
  <c r="U17"/>
  <c r="T17"/>
  <c r="S17"/>
  <c r="R17"/>
  <c r="Q17"/>
  <c r="O17"/>
  <c r="N17"/>
  <c r="M17"/>
  <c r="G17"/>
  <c r="U16"/>
  <c r="T16"/>
  <c r="S16"/>
  <c r="R16"/>
  <c r="N16"/>
  <c r="M16"/>
  <c r="J16"/>
  <c r="D31" i="4" s="1"/>
  <c r="H16" i="1"/>
  <c r="T15"/>
  <c r="R15"/>
  <c r="Q15"/>
  <c r="P15"/>
  <c r="O15"/>
  <c r="M15"/>
  <c r="H15"/>
  <c r="J15" s="1"/>
  <c r="D22" i="4" s="1"/>
  <c r="U14" i="1"/>
  <c r="T14"/>
  <c r="S14"/>
  <c r="R14"/>
  <c r="N14"/>
  <c r="M14"/>
  <c r="J14"/>
  <c r="C18" i="4" s="1"/>
  <c r="H14" i="1"/>
  <c r="U13"/>
  <c r="T13"/>
  <c r="S13"/>
  <c r="R13"/>
  <c r="Q13"/>
  <c r="P13"/>
  <c r="O13"/>
  <c r="N13"/>
  <c r="M13"/>
  <c r="H13"/>
  <c r="J13" s="1"/>
  <c r="D15" i="4" s="1"/>
  <c r="T12" i="1"/>
  <c r="R12"/>
  <c r="Q12"/>
  <c r="P12"/>
  <c r="O12"/>
  <c r="M12"/>
  <c r="H12"/>
  <c r="J12" s="1"/>
  <c r="C19" i="4" s="1"/>
  <c r="T11" i="1"/>
  <c r="R11"/>
  <c r="Q11"/>
  <c r="P11"/>
  <c r="O11"/>
  <c r="M11"/>
  <c r="H11"/>
  <c r="J11" s="1"/>
  <c r="C26" i="4" s="1"/>
  <c r="T10" i="1"/>
  <c r="R10"/>
  <c r="Q10"/>
  <c r="P10"/>
  <c r="O10"/>
  <c r="M10"/>
  <c r="J10"/>
  <c r="C25" i="4" s="1"/>
  <c r="H10" i="1"/>
  <c r="T9"/>
  <c r="R9"/>
  <c r="Q9"/>
  <c r="P9"/>
  <c r="O9"/>
  <c r="M9"/>
  <c r="J9"/>
  <c r="C21" i="4" s="1"/>
  <c r="H9" i="1"/>
  <c r="C9"/>
  <c r="C10" s="1"/>
  <c r="U8"/>
  <c r="T8"/>
  <c r="S8"/>
  <c r="R8"/>
  <c r="Q8"/>
  <c r="O8"/>
  <c r="N8"/>
  <c r="M8"/>
  <c r="F8"/>
  <c r="C8"/>
  <c r="U7"/>
  <c r="T7"/>
  <c r="S7"/>
  <c r="R7"/>
  <c r="Q7"/>
  <c r="O7"/>
  <c r="N7"/>
  <c r="M7"/>
  <c r="H7"/>
  <c r="J7" s="1"/>
  <c r="C14" i="4" s="1"/>
  <c r="C7" i="1"/>
  <c r="U6"/>
  <c r="T6"/>
  <c r="S6"/>
  <c r="R6"/>
  <c r="Q6"/>
  <c r="O6"/>
  <c r="N6"/>
  <c r="M6"/>
  <c r="H6"/>
  <c r="H17" s="1"/>
  <c r="T5"/>
  <c r="R5"/>
  <c r="Q5"/>
  <c r="P5"/>
  <c r="O5"/>
  <c r="M5"/>
  <c r="T4"/>
  <c r="R4"/>
  <c r="Q4"/>
  <c r="P4"/>
  <c r="O4"/>
  <c r="M4"/>
  <c r="C4"/>
  <c r="U3"/>
  <c r="T3"/>
  <c r="S3"/>
  <c r="Q3"/>
  <c r="P3"/>
  <c r="O3"/>
  <c r="N3"/>
  <c r="M3"/>
  <c r="N2"/>
  <c r="M14" i="3" l="1"/>
  <c r="H14" i="4"/>
  <c r="O17" i="2"/>
  <c r="N15" i="1"/>
  <c r="N15" i="3"/>
  <c r="P18" i="2"/>
  <c r="O16" i="1"/>
  <c r="N22" i="3"/>
  <c r="P25" i="2"/>
  <c r="O23" i="1"/>
  <c r="C2" i="5"/>
  <c r="O24" i="2"/>
  <c r="N22" i="1"/>
  <c r="H21" i="4"/>
  <c r="M21" i="3"/>
  <c r="O28" i="2"/>
  <c r="N26" i="1"/>
  <c r="H25" i="4"/>
  <c r="M25" i="3"/>
  <c r="O22" i="2"/>
  <c r="N20" i="1"/>
  <c r="H19" i="4"/>
  <c r="M19" i="3"/>
  <c r="M18"/>
  <c r="H18" i="4"/>
  <c r="O21" i="2"/>
  <c r="N19" i="1"/>
  <c r="N17" i="3"/>
  <c r="P20" i="2"/>
  <c r="O18" i="1"/>
  <c r="H10" i="4"/>
  <c r="M10" i="3"/>
  <c r="O13" i="2"/>
  <c r="N11" i="1"/>
  <c r="H11" i="4"/>
  <c r="M11" i="3"/>
  <c r="O14" i="2"/>
  <c r="N12" i="1"/>
  <c r="H20" i="4"/>
  <c r="M20" i="3"/>
  <c r="O23" i="2"/>
  <c r="N21" i="1"/>
  <c r="N34" i="3"/>
  <c r="P37" i="2"/>
  <c r="O35" i="1"/>
  <c r="H9" i="4"/>
  <c r="M9" i="3"/>
  <c r="N10" i="1"/>
  <c r="O12" i="2"/>
  <c r="N13" i="3"/>
  <c r="D39" i="4"/>
  <c r="P16" i="2"/>
  <c r="O14" i="1"/>
  <c r="C3" i="5"/>
  <c r="Q34" i="2"/>
  <c r="O31" i="3"/>
  <c r="P32" i="1"/>
  <c r="O7" i="3"/>
  <c r="Q10" i="2"/>
  <c r="P8" i="1"/>
  <c r="Q9" i="2"/>
  <c r="O6" i="3"/>
  <c r="P7" i="1"/>
  <c r="R31" i="2"/>
  <c r="Q29" i="1"/>
  <c r="P28" i="3"/>
  <c r="P29"/>
  <c r="R32" i="2"/>
  <c r="Q30" i="1"/>
  <c r="T33" i="3"/>
  <c r="U34" i="1"/>
  <c r="V36" i="2"/>
  <c r="J29"/>
  <c r="C39" i="3"/>
  <c r="C4" i="4"/>
  <c r="M26" i="3"/>
  <c r="H26" i="4"/>
  <c r="O29" i="2"/>
  <c r="N27" i="1"/>
  <c r="N31" i="3"/>
  <c r="O32" i="1"/>
  <c r="P34" i="2"/>
  <c r="H8" i="4"/>
  <c r="O11" i="2"/>
  <c r="N9" i="1"/>
  <c r="M8" i="3"/>
  <c r="O27"/>
  <c r="Q30" i="2"/>
  <c r="P28" i="1"/>
  <c r="O15" i="3"/>
  <c r="Q18" i="2"/>
  <c r="P16" i="1"/>
  <c r="O16" i="3"/>
  <c r="Q19" i="2"/>
  <c r="P17" i="1"/>
  <c r="O5" i="3"/>
  <c r="Q8" i="2"/>
  <c r="P6" i="1"/>
  <c r="O24" i="3"/>
  <c r="Q27" i="2"/>
  <c r="P25" i="1"/>
  <c r="Q26" i="2"/>
  <c r="P24" i="1"/>
  <c r="O23" i="3"/>
  <c r="O34"/>
  <c r="Q37" i="2"/>
  <c r="P35" i="1"/>
  <c r="I15" i="2"/>
  <c r="I43" s="1"/>
  <c r="J9"/>
  <c r="J15" s="1"/>
  <c r="Q16"/>
  <c r="P14" i="1"/>
  <c r="O13" i="3"/>
  <c r="P15"/>
  <c r="R18" i="2"/>
  <c r="Q16" i="1"/>
  <c r="P31" i="3"/>
  <c r="Q32" i="1"/>
  <c r="R34" i="2"/>
  <c r="Q39" i="3"/>
  <c r="S42" i="2"/>
  <c r="R40" i="1"/>
  <c r="J6"/>
  <c r="J32"/>
  <c r="H48"/>
  <c r="H50" s="1"/>
  <c r="I8" s="1"/>
  <c r="J33" i="2"/>
  <c r="J8" i="3"/>
  <c r="J17"/>
  <c r="J50"/>
  <c r="J59" s="1"/>
  <c r="F17" i="4" l="1"/>
  <c r="J23" i="3"/>
  <c r="C4" i="5"/>
  <c r="T12" i="2"/>
  <c r="J9" i="4"/>
  <c r="R9" i="3"/>
  <c r="S10" i="1"/>
  <c r="J19" i="4"/>
  <c r="R19" i="3"/>
  <c r="T22" i="2"/>
  <c r="S20" i="1"/>
  <c r="J25" i="4"/>
  <c r="R25" i="3"/>
  <c r="T28" i="2"/>
  <c r="S26" i="1"/>
  <c r="J21" i="4"/>
  <c r="R21" i="3"/>
  <c r="T24" i="2"/>
  <c r="S22" i="1"/>
  <c r="C11" i="5"/>
  <c r="J41" i="2"/>
  <c r="J43" s="1"/>
  <c r="E17" i="4"/>
  <c r="F13"/>
  <c r="J14" i="3"/>
  <c r="I17" i="1"/>
  <c r="I34" s="1"/>
  <c r="I35" s="1"/>
  <c r="J8"/>
  <c r="C3" i="4"/>
  <c r="J17" i="1"/>
  <c r="J34" s="1"/>
  <c r="R8" i="3"/>
  <c r="J8" i="4"/>
  <c r="T11" i="2"/>
  <c r="S9" i="1"/>
  <c r="J26" i="4"/>
  <c r="T29" i="2"/>
  <c r="S27" i="1"/>
  <c r="R26" i="3"/>
  <c r="H4" i="4"/>
  <c r="N5" i="1"/>
  <c r="M4" i="3"/>
  <c r="O7" i="2"/>
  <c r="P42"/>
  <c r="O40" i="1"/>
  <c r="N39" i="3"/>
  <c r="J20" i="4"/>
  <c r="R20" i="3"/>
  <c r="T23" i="2"/>
  <c r="S21" i="1"/>
  <c r="T14" i="2"/>
  <c r="S12" i="1"/>
  <c r="J11" i="4"/>
  <c r="R11" i="3"/>
  <c r="R10"/>
  <c r="T13" i="2"/>
  <c r="S11" i="1"/>
  <c r="J10" i="4"/>
  <c r="J18"/>
  <c r="T21" i="2"/>
  <c r="S19" i="1"/>
  <c r="R18" i="3"/>
  <c r="J14" i="4"/>
  <c r="T17" i="2"/>
  <c r="S15" i="1"/>
  <c r="R14" i="3"/>
  <c r="J62"/>
  <c r="B3" i="5" l="1"/>
  <c r="I44" i="2"/>
  <c r="C13"/>
  <c r="C14" s="1"/>
  <c r="B4" i="5"/>
  <c r="C40" i="3"/>
  <c r="C41" s="1"/>
  <c r="V17" i="2"/>
  <c r="U15" i="1"/>
  <c r="T14" i="3"/>
  <c r="V21" i="2"/>
  <c r="U19" i="1"/>
  <c r="T18" i="3"/>
  <c r="V14" i="2"/>
  <c r="U12" i="1"/>
  <c r="T11" i="3"/>
  <c r="T20"/>
  <c r="V23" i="2"/>
  <c r="U21" i="1"/>
  <c r="R4" i="3"/>
  <c r="T7" i="2"/>
  <c r="J4" i="4"/>
  <c r="S5" i="1"/>
  <c r="V29" i="2"/>
  <c r="U27" i="1"/>
  <c r="T26" i="3"/>
  <c r="H3" i="4"/>
  <c r="M3" i="3"/>
  <c r="O6" i="2"/>
  <c r="N4" i="1"/>
  <c r="P13" i="3"/>
  <c r="F39" i="4"/>
  <c r="R16" i="2"/>
  <c r="Q14" i="1"/>
  <c r="V12" i="2"/>
  <c r="T9" i="3"/>
  <c r="U10" i="1"/>
  <c r="T10" i="3"/>
  <c r="V13" i="2"/>
  <c r="U11" i="1"/>
  <c r="T8" i="3"/>
  <c r="V11" i="2"/>
  <c r="U9" i="1"/>
  <c r="B2" i="5"/>
  <c r="C12" i="1"/>
  <c r="C13" s="1"/>
  <c r="Q20" i="2"/>
  <c r="P18" i="1"/>
  <c r="O17" i="3"/>
  <c r="E39" i="4"/>
  <c r="T21" i="3"/>
  <c r="V24" i="2"/>
  <c r="U22" i="1"/>
  <c r="T25" i="3"/>
  <c r="V28" i="2"/>
  <c r="U26" i="1"/>
  <c r="T19" i="3"/>
  <c r="V22" i="2"/>
  <c r="U20" i="1"/>
  <c r="P17" i="3"/>
  <c r="R20" i="2"/>
  <c r="Q18" i="1"/>
  <c r="B11" i="5" l="1"/>
  <c r="R42" i="2"/>
  <c r="Q40" i="1"/>
  <c r="P39" i="3"/>
  <c r="T4"/>
  <c r="V7" i="2"/>
  <c r="U5" i="1"/>
  <c r="O39" i="3"/>
  <c r="Q42" i="2"/>
  <c r="P40" i="1"/>
  <c r="H39" i="4"/>
  <c r="H41" s="1"/>
  <c r="T6" i="2"/>
  <c r="J3" i="4"/>
  <c r="R3" i="3"/>
  <c r="S4" i="1"/>
  <c r="S42" l="1"/>
  <c r="R41" i="3"/>
  <c r="T44" i="2"/>
  <c r="V6"/>
  <c r="T3" i="3"/>
  <c r="U4" i="1"/>
  <c r="T42" i="2"/>
  <c r="S40" i="1"/>
  <c r="R39" i="3"/>
</calcChain>
</file>

<file path=xl/comments1.xml><?xml version="1.0" encoding="utf-8"?>
<comments xmlns="http://schemas.openxmlformats.org/spreadsheetml/2006/main">
  <authors>
    <author/>
  </authors>
  <commentList>
    <comment ref="I5" authorId="0">
      <text>
        <r>
          <rPr>
            <sz val="12"/>
            <color rgb="FF000000"/>
            <rFont val="Calibri"/>
            <family val="2"/>
            <charset val="1"/>
          </rPr>
          <t>Attention besoins liés aux dédoublements et à la politique de l’établissement</t>
        </r>
      </text>
    </comment>
    <comment ref="A8" authorId="0">
      <text>
        <r>
          <rPr>
            <sz val="12"/>
            <color rgb="FF000000"/>
            <rFont val="Calibri"/>
            <family val="2"/>
            <charset val="1"/>
          </rPr>
          <t>Article 4 de l’arrêté du 16 juillet 2018 (  MENE1815610A )</t>
        </r>
      </text>
    </comment>
    <comment ref="A9" authorId="0">
      <text>
        <r>
          <rPr>
            <sz val="12"/>
            <color rgb="FF000000"/>
            <rFont val="Calibri"/>
            <family val="2"/>
            <charset val="1"/>
          </rPr>
          <t xml:space="preserve">Dotation rectorale éventuelle pour les options
</t>
        </r>
      </text>
    </comment>
    <comment ref="E29" authorId="0">
      <text>
        <r>
          <rPr>
            <sz val="12"/>
            <color rgb="FF000000"/>
            <rFont val="Calibri"/>
            <family val="2"/>
            <charset val="1"/>
          </rPr>
          <t>Autres options à répartir dans la feuille Besoin</t>
        </r>
      </text>
    </comment>
    <comment ref="E30" authorId="0">
      <text>
        <r>
          <rPr>
            <sz val="12"/>
            <color rgb="FF000000"/>
            <rFont val="Calibri"/>
            <family val="2"/>
            <charset val="1"/>
          </rPr>
          <t>Autres options à répartir dans la feuille Besoin</t>
        </r>
      </text>
    </comment>
    <comment ref="E31" authorId="0">
      <text>
        <r>
          <rPr>
            <sz val="12"/>
            <color rgb="FF000000"/>
            <rFont val="Calibri"/>
            <family val="2"/>
            <charset val="1"/>
          </rPr>
          <t>Autres options à répartir dans la feuille Besoin</t>
        </r>
      </text>
    </comment>
    <comment ref="E46" authorId="0">
      <text>
        <r>
          <rPr>
            <sz val="12"/>
            <color rgb="FF000000"/>
            <rFont val="Calibri"/>
            <family val="2"/>
            <charset val="1"/>
          </rPr>
          <t>Autre langue à répartir dans la feuille Besoin</t>
        </r>
      </text>
    </comment>
    <comment ref="E47" authorId="0">
      <text>
        <r>
          <rPr>
            <sz val="12"/>
            <color rgb="FF000000"/>
            <rFont val="Calibri"/>
            <family val="2"/>
            <charset val="1"/>
          </rPr>
          <t>Autres langues à répartir dans la feuille Besoin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7" authorId="0">
      <text>
        <r>
          <rPr>
            <sz val="12"/>
            <color rgb="FF000000"/>
            <rFont val="Calibri"/>
            <family val="2"/>
            <charset val="1"/>
          </rPr>
          <t>Attention besoins liés aux dédoublements et à la politique de l’établissement</t>
        </r>
      </text>
    </comment>
    <comment ref="A9" authorId="0">
      <text>
        <r>
          <rPr>
            <sz val="12"/>
            <color rgb="FF000000"/>
            <rFont val="Calibri"/>
            <family val="2"/>
            <charset val="1"/>
          </rPr>
          <t xml:space="preserve">Article 7 de l’arrêté du 16 juillet 2018 (  MENE1815611A )
</t>
        </r>
      </text>
    </comment>
    <comment ref="A10" authorId="0">
      <text>
        <r>
          <rPr>
            <sz val="12"/>
            <color rgb="FF000000"/>
            <rFont val="Calibri"/>
            <family val="2"/>
            <charset val="1"/>
          </rPr>
          <t xml:space="preserve">Dotation rectorale éventuelle pour les options
</t>
        </r>
      </text>
    </comment>
    <comment ref="E54" authorId="0">
      <text>
        <r>
          <rPr>
            <sz val="12"/>
            <color rgb="FF000000"/>
            <rFont val="Calibri"/>
            <family val="2"/>
            <charset val="1"/>
          </rPr>
          <t xml:space="preserve">Autre langue à répartir dans la feuille Besoin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7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>
      <text>
        <r>
          <rPr>
            <sz val="12"/>
            <color rgb="FF000000"/>
            <rFont val="Calibri"/>
            <family val="2"/>
            <charset val="1"/>
          </rPr>
          <t>les heures non réparties apparaissent en bleu (en négatif) et il faut saisir à la main dans les cases roses à quelle discipline on les attribue : Ex : Spé Humanités et philosophie : 2h français/ 2h philo</t>
        </r>
      </text>
    </comment>
    <comment ref="E2" authorId="0">
      <text>
        <r>
          <rPr>
            <sz val="12"/>
            <color rgb="FF000000"/>
            <rFont val="Calibri"/>
            <family val="2"/>
            <charset val="1"/>
          </rPr>
          <t>les heures non réparties apparaissent en bleu (en négatif) et il faut saisir à la main dans les cases roses à quelle discipline on les attribue : Ex : Spé Humanités et philosophie : 2h français/ 2h philo</t>
        </r>
      </text>
    </comment>
    <comment ref="F2" authorId="0">
      <text>
        <r>
          <rPr>
            <sz val="12"/>
            <color rgb="FF000000"/>
            <rFont val="Calibri"/>
            <family val="2"/>
            <charset val="1"/>
          </rPr>
          <t>les heures non réparties apparaissent en bleu (en négatif) et il faut saisir à la main dans les cases roses à quelle discipline on les attribue : Ex : Spé Humanités et philosophie : 2h français/ 2h philo</t>
        </r>
      </text>
    </comment>
  </commentList>
</comments>
</file>

<file path=xl/sharedStrings.xml><?xml version="1.0" encoding="utf-8"?>
<sst xmlns="http://schemas.openxmlformats.org/spreadsheetml/2006/main" count="300" uniqueCount="147">
  <si>
    <t>Classes de seconde</t>
  </si>
  <si>
    <t>Dotation</t>
  </si>
  <si>
    <t>Répartition</t>
  </si>
  <si>
    <t>Nombre de divisions :</t>
  </si>
  <si>
    <t>Nombre d’élèves</t>
  </si>
  <si>
    <t>Enseignements communs</t>
  </si>
  <si>
    <t>groupes</t>
  </si>
  <si>
    <t>Hor "grille"</t>
  </si>
  <si>
    <t>total</t>
  </si>
  <si>
    <t>besoins complémentaires</t>
  </si>
  <si>
    <t>Total</t>
  </si>
  <si>
    <t>dot/div</t>
  </si>
  <si>
    <t>Français</t>
  </si>
  <si>
    <t>Enseignement communs</t>
  </si>
  <si>
    <t>Histoire-Géographie</t>
  </si>
  <si>
    <t>Enveloppe horaire</t>
  </si>
  <si>
    <t>LVA et B</t>
  </si>
  <si>
    <t>Compléments</t>
  </si>
  <si>
    <t>Mathématiques</t>
  </si>
  <si>
    <t>Dotation 2de</t>
  </si>
  <si>
    <t>Physique-Chimie</t>
  </si>
  <si>
    <t>SVT</t>
  </si>
  <si>
    <t>Besoins</t>
  </si>
  <si>
    <t>EPS</t>
  </si>
  <si>
    <t>delta</t>
  </si>
  <si>
    <t>EMC</t>
  </si>
  <si>
    <t>SES</t>
  </si>
  <si>
    <t>SNT</t>
  </si>
  <si>
    <t>AP</t>
  </si>
  <si>
    <t>Option</t>
  </si>
  <si>
    <t>horaire</t>
  </si>
  <si>
    <t>DNL</t>
  </si>
  <si>
    <t>LCA</t>
  </si>
  <si>
    <t>LVC esp</t>
  </si>
  <si>
    <t>LVC Ita</t>
  </si>
  <si>
    <t>Arts</t>
  </si>
  <si>
    <t>Chorale</t>
  </si>
  <si>
    <t>Autres</t>
  </si>
  <si>
    <t>marge/division</t>
  </si>
  <si>
    <t>Langues</t>
  </si>
  <si>
    <t>Anglais LVA</t>
  </si>
  <si>
    <t>Allemand LVA</t>
  </si>
  <si>
    <t>Anglais LVB</t>
  </si>
  <si>
    <t>Allemand LVB</t>
  </si>
  <si>
    <t>Espagnol</t>
  </si>
  <si>
    <t>Italien</t>
  </si>
  <si>
    <t>Différence</t>
  </si>
  <si>
    <t>Classes de première</t>
  </si>
  <si>
    <t xml:space="preserve">Nombre d’élèves : </t>
  </si>
  <si>
    <t>besoins  complémentaires</t>
  </si>
  <si>
    <t>Spécialité</t>
  </si>
  <si>
    <t>Histoire - Géographie</t>
  </si>
  <si>
    <t>Dotation première</t>
  </si>
  <si>
    <t>Enseignement scientifique</t>
  </si>
  <si>
    <t>Totaux</t>
  </si>
  <si>
    <t>Spécialités</t>
  </si>
  <si>
    <t>Histoire géographie et SP</t>
  </si>
  <si>
    <t>Humanités, littérature</t>
  </si>
  <si>
    <t>LLCE</t>
  </si>
  <si>
    <t>NSI</t>
  </si>
  <si>
    <t>Physique-chimie</t>
  </si>
  <si>
    <t>SI</t>
  </si>
  <si>
    <t>LVC ita</t>
  </si>
  <si>
    <t>Autre</t>
  </si>
  <si>
    <t>dotation</t>
  </si>
  <si>
    <t>différence</t>
  </si>
  <si>
    <t>Classes de terminales</t>
  </si>
  <si>
    <t>Dotation S-Es-L</t>
  </si>
  <si>
    <t>dotation/division</t>
  </si>
  <si>
    <t>LV1 et 2</t>
  </si>
  <si>
    <t>Serie S</t>
  </si>
  <si>
    <t>Nombre de divisions c/demi</t>
  </si>
  <si>
    <t>Enseignement spécifique S</t>
  </si>
  <si>
    <t>marge</t>
  </si>
  <si>
    <t>Dotation S</t>
  </si>
  <si>
    <t>Options</t>
  </si>
  <si>
    <t>Serie SES</t>
  </si>
  <si>
    <t>Mus</t>
  </si>
  <si>
    <t>LV3</t>
  </si>
  <si>
    <t>Dotation SES</t>
  </si>
  <si>
    <t>Serie L</t>
  </si>
  <si>
    <t>spécialité</t>
  </si>
  <si>
    <t>compléments</t>
  </si>
  <si>
    <t>Philosophie</t>
  </si>
  <si>
    <t>Dotation L</t>
  </si>
  <si>
    <t>Enseignement spécifique SES</t>
  </si>
  <si>
    <t>Dotation terminales</t>
  </si>
  <si>
    <t>Philo</t>
  </si>
  <si>
    <t>Enseignement spécifique L</t>
  </si>
  <si>
    <t>Littérature</t>
  </si>
  <si>
    <t>LELE</t>
  </si>
  <si>
    <t>LV1 Approfondie</t>
  </si>
  <si>
    <t>LV3 esp</t>
  </si>
  <si>
    <t>LV3 ita</t>
  </si>
  <si>
    <t>Répartition terminales</t>
  </si>
  <si>
    <t>Anglais</t>
  </si>
  <si>
    <t>Allemand</t>
  </si>
  <si>
    <t>besoin TRMD</t>
  </si>
  <si>
    <t>2nde à répartir</t>
  </si>
  <si>
    <t>1e à répartir</t>
  </si>
  <si>
    <t>term à répartir</t>
  </si>
  <si>
    <t>pondération</t>
  </si>
  <si>
    <t>Total Besoins</t>
  </si>
  <si>
    <t>Apports</t>
  </si>
  <si>
    <t>Français+latin</t>
  </si>
  <si>
    <t>Langues, littérature …</t>
  </si>
  <si>
    <t>Autres langues ( chinois, …)</t>
  </si>
  <si>
    <t>Langues à répartir</t>
  </si>
  <si>
    <t>Hist-Géo</t>
  </si>
  <si>
    <t>Disciplines artistiques</t>
  </si>
  <si>
    <t>Physique chimie</t>
  </si>
  <si>
    <t>Ens_scient</t>
  </si>
  <si>
    <t>Spécialité S</t>
  </si>
  <si>
    <t>Spécialité ES</t>
  </si>
  <si>
    <t>Spécialité L</t>
  </si>
  <si>
    <t>Droit</t>
  </si>
  <si>
    <t>Disciplines supplémentaires</t>
  </si>
  <si>
    <t>Autres options à répartir</t>
  </si>
  <si>
    <t>Pondération</t>
  </si>
  <si>
    <t>Reste à répartir</t>
  </si>
  <si>
    <t>répartition</t>
  </si>
  <si>
    <t>Répartition seconde</t>
  </si>
  <si>
    <t>Répartition premières</t>
  </si>
  <si>
    <t>UNSS</t>
  </si>
  <si>
    <t>IMP</t>
  </si>
  <si>
    <t>Difficultés scolaires</t>
  </si>
  <si>
    <t>memento</t>
  </si>
  <si>
    <t xml:space="preserve">A quoi sert ce tableur ? </t>
  </si>
  <si>
    <t xml:space="preserve">à vérifier globalement la DHG par rapport à la structure </t>
  </si>
  <si>
    <t>à  essayer d'éviter les suppressions de postes en envisageant les conséquences des choix possibles (dédoublement, AP, projets…)</t>
  </si>
  <si>
    <t xml:space="preserve">mode d'emploi : </t>
  </si>
  <si>
    <t xml:space="preserve">Dans l’ordre, il faut par niveau : </t>
  </si>
  <si>
    <r>
      <rPr>
        <sz val="12"/>
        <color rgb="FF000000"/>
        <rFont val="Calibri"/>
        <family val="2"/>
        <charset val="1"/>
      </rPr>
      <t xml:space="preserve">1) commencer par </t>
    </r>
    <r>
      <rPr>
        <b/>
        <sz val="12"/>
        <color rgb="FF000000"/>
        <rFont val="Calibri"/>
        <family val="2"/>
        <charset val="1"/>
      </rPr>
      <t>le nombre de divisions</t>
    </r>
    <r>
      <rPr>
        <sz val="12"/>
        <color rgb="FF000000"/>
        <rFont val="Calibri"/>
        <family val="2"/>
        <charset val="1"/>
      </rPr>
      <t xml:space="preserve"> (colonne B) </t>
    </r>
    <r>
      <rPr>
        <sz val="12"/>
        <color rgb="FF006400"/>
        <rFont val="Calibri"/>
        <family val="2"/>
        <charset val="1"/>
      </rPr>
      <t>fourni par IA ou rectorat</t>
    </r>
  </si>
  <si>
    <t xml:space="preserve">2) puis la partie concernant les LV (en bas de chaque tableau) : ce sont les choix "historiques" de l'établissement entre LV1 et LV2. </t>
  </si>
  <si>
    <t>3) NE PAS TOUCHER aux  horaires grilles élèves : c'est le minimum obligatoire que doit "recevoir" un élève</t>
  </si>
  <si>
    <r>
      <rPr>
        <sz val="12"/>
        <color rgb="FF000000"/>
        <rFont val="Calibri"/>
        <family val="2"/>
        <charset val="1"/>
      </rPr>
      <t xml:space="preserve">4) Remplir les options et les spécialités "au minimum" pour les classes 1ère et 2nde pour </t>
    </r>
    <r>
      <rPr>
        <b/>
        <sz val="12"/>
        <color rgb="FF000000"/>
        <rFont val="Calibri"/>
        <family val="2"/>
        <charset val="1"/>
      </rPr>
      <t>observer le total</t>
    </r>
  </si>
  <si>
    <t>5) Remplir les classes de Tle comme aujourd'hui</t>
  </si>
  <si>
    <r>
      <rPr>
        <sz val="12"/>
        <color rgb="FF000000"/>
        <rFont val="Calibri"/>
        <family val="2"/>
        <charset val="1"/>
      </rPr>
      <t>6) Remplir les</t>
    </r>
    <r>
      <rPr>
        <sz val="12"/>
        <color rgb="FF008000"/>
        <rFont val="Calibri"/>
        <family val="2"/>
        <charset val="1"/>
      </rPr>
      <t xml:space="preserve"> besoins complémentaires "souhaités"globalisés pour des dédoublements</t>
    </r>
  </si>
  <si>
    <t>Chacune des feuilles est protégée pour éviter, notamment de rentrer des données dans des cellules qui sont calculées.</t>
  </si>
  <si>
    <t>Vous pouvez déprotéger ( mot de passe vide ) pour modifier certaines choses, mais c’est au risque de fausser les calculs prévus, en particulier ceux de la feuille « Besoins »</t>
  </si>
  <si>
    <t xml:space="preserve">Quelques précisions : </t>
  </si>
  <si>
    <r>
      <rPr>
        <sz val="12"/>
        <color rgb="FF000000"/>
        <rFont val="Calibri"/>
        <family val="2"/>
        <charset val="1"/>
      </rPr>
      <t>L’</t>
    </r>
    <r>
      <rPr>
        <b/>
        <sz val="12"/>
        <color rgb="FF000000"/>
        <rFont val="Calibri"/>
        <family val="2"/>
        <charset val="1"/>
      </rPr>
      <t>onglet DHG</t>
    </r>
    <r>
      <rPr>
        <sz val="12"/>
        <color rgb="FF000000"/>
        <rFont val="Calibri"/>
        <family val="2"/>
        <charset val="1"/>
      </rPr>
      <t>, reprend automatiquement les calculs des feuilles 2nde, 1ère, Tle. Il faut rajouter à la main les "plus" : UNSS, IMP, pondérations, dotations particulières…</t>
    </r>
  </si>
  <si>
    <r>
      <rPr>
        <b/>
        <sz val="12"/>
        <color rgb="FF000000"/>
        <rFont val="Calibri"/>
        <family val="2"/>
        <charset val="1"/>
      </rPr>
      <t>L’onglet besoin,</t>
    </r>
    <r>
      <rPr>
        <sz val="12"/>
        <color rgb="FF000000"/>
        <rFont val="Calibri"/>
        <family val="2"/>
        <charset val="1"/>
      </rPr>
      <t xml:space="preserve"> présente dans la dernière colonne la différence entre les besoins (calculés sur les feuilles précédentes) et les apports (les postes existants).</t>
    </r>
  </si>
  <si>
    <r>
      <rPr>
        <sz val="12"/>
        <color rgb="FF000000"/>
        <rFont val="Calibri"/>
        <family val="2"/>
        <charset val="1"/>
      </rPr>
      <t xml:space="preserve">Attention, il faut </t>
    </r>
    <r>
      <rPr>
        <b/>
        <sz val="12"/>
        <color rgb="FF000000"/>
        <rFont val="Calibri"/>
        <family val="2"/>
        <charset val="1"/>
      </rPr>
      <t>remplir les colonnes par niveau</t>
    </r>
    <r>
      <rPr>
        <sz val="12"/>
        <color rgb="FF000000"/>
        <rFont val="Calibri"/>
        <family val="2"/>
        <charset val="1"/>
      </rPr>
      <t xml:space="preserve"> des "besoins à répartir" </t>
    </r>
    <r>
      <rPr>
        <b/>
        <sz val="12"/>
        <color rgb="FF000000"/>
        <rFont val="Calibri"/>
        <family val="2"/>
        <charset val="1"/>
      </rPr>
      <t>de façon à obtenir 0</t>
    </r>
    <r>
      <rPr>
        <sz val="12"/>
        <color rgb="FF000000"/>
        <rFont val="Calibri"/>
        <family val="2"/>
        <charset val="1"/>
      </rPr>
      <t xml:space="preserve"> dans la dernière ligne : </t>
    </r>
  </si>
  <si>
    <t>les heures non réparties apparaissent en bleu (en négatif) et il faut saisir à la main dans les cases roses à quelle discipline on les attribue : Ex : Spé Humanités et philosophie : 2h français/ 2h philo</t>
  </si>
  <si>
    <t>A partir de cette feuille, on peut voir les effets sur les postes et les besoins de créations ou BMP.</t>
  </si>
  <si>
    <t xml:space="preserve">Attention, il faut tenir compte aussi à ce stade des HSA, et éventuellement des contraintes diverses (décharges, mi temps thérapeutiques…) pour une discussion en conseil pédagogique.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</si>
</sst>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sz val="12"/>
      <color rgb="FF00CCFF"/>
      <name val="Calibri"/>
      <family val="2"/>
      <charset val="1"/>
    </font>
    <font>
      <sz val="12"/>
      <color rgb="FF6666FF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00B05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3366FF"/>
      <name val="Calibri"/>
      <family val="2"/>
      <charset val="1"/>
    </font>
    <font>
      <sz val="12"/>
      <color rgb="FF006400"/>
      <name val="Calibri"/>
      <family val="2"/>
      <charset val="1"/>
    </font>
    <font>
      <sz val="12"/>
      <color rgb="FF008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CCCC"/>
        <bgColor rgb="FFCCCCFF"/>
      </patternFill>
    </fill>
    <fill>
      <patternFill patternType="solid">
        <fgColor rgb="FF99FFCC"/>
        <bgColor rgb="FFCCFFCC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/>
    <xf numFmtId="0" fontId="0" fillId="2" borderId="0" xfId="0" applyFont="1" applyFill="1" applyAlignment="1">
      <alignment horizontal="right"/>
    </xf>
    <xf numFmtId="0" fontId="0" fillId="3" borderId="0" xfId="0" applyFill="1"/>
    <xf numFmtId="0" fontId="2" fillId="4" borderId="0" xfId="0" applyFont="1" applyFill="1" applyProtection="1">
      <protection locked="0"/>
    </xf>
    <xf numFmtId="0" fontId="0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0" xfId="0" applyFill="1" applyProtection="1">
      <protection locked="0"/>
    </xf>
    <xf numFmtId="0" fontId="0" fillId="5" borderId="0" xfId="0" applyFill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Font="1" applyProtection="1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/>
    <xf numFmtId="0" fontId="0" fillId="2" borderId="0" xfId="0" applyFont="1" applyFill="1" applyProtection="1">
      <protection locked="0"/>
    </xf>
    <xf numFmtId="0" fontId="4" fillId="0" borderId="0" xfId="0" applyFont="1" applyProtection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0" xfId="0" applyFont="1" applyProtection="1">
      <protection locked="0"/>
    </xf>
    <xf numFmtId="0" fontId="1" fillId="7" borderId="0" xfId="0" applyFont="1" applyFill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2" fillId="0" borderId="0" xfId="0" applyFont="1" applyProtection="1">
      <protection locked="0"/>
    </xf>
    <xf numFmtId="0" fontId="0" fillId="4" borderId="0" xfId="0" applyFill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6" borderId="5" xfId="0" applyFont="1" applyFill="1" applyBorder="1"/>
    <xf numFmtId="2" fontId="0" fillId="0" borderId="0" xfId="0" applyNumberFormat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9" xfId="0" applyFont="1" applyBorder="1" applyProtection="1">
      <protection locked="0"/>
    </xf>
    <xf numFmtId="0" fontId="3" fillId="0" borderId="10" xfId="0" applyFont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9" xfId="0" applyFont="1" applyFill="1" applyBorder="1" applyProtection="1">
      <protection locked="0"/>
    </xf>
    <xf numFmtId="0" fontId="0" fillId="0" borderId="9" xfId="0" applyFont="1" applyBorder="1"/>
    <xf numFmtId="0" fontId="0" fillId="0" borderId="15" xfId="0" applyBorder="1"/>
    <xf numFmtId="0" fontId="0" fillId="0" borderId="1" xfId="0" applyFont="1" applyBorder="1" applyAlignment="1">
      <alignment horizontal="right"/>
    </xf>
    <xf numFmtId="0" fontId="0" fillId="0" borderId="16" xfId="0" applyBorder="1"/>
    <xf numFmtId="0" fontId="0" fillId="2" borderId="0" xfId="0" applyFont="1" applyFill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2" fontId="0" fillId="6" borderId="3" xfId="0" applyNumberFormat="1" applyFill="1" applyBorder="1"/>
    <xf numFmtId="0" fontId="2" fillId="4" borderId="0" xfId="0" applyFont="1" applyFill="1"/>
    <xf numFmtId="2" fontId="1" fillId="7" borderId="0" xfId="0" applyNumberFormat="1" applyFont="1" applyFill="1"/>
    <xf numFmtId="0" fontId="0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0" fontId="0" fillId="7" borderId="0" xfId="0" applyFill="1"/>
    <xf numFmtId="0" fontId="0" fillId="0" borderId="0" xfId="0" applyFont="1"/>
    <xf numFmtId="1" fontId="3" fillId="4" borderId="0" xfId="0" applyNumberFormat="1" applyFont="1" applyFill="1" applyProtection="1">
      <protection locked="0"/>
    </xf>
    <xf numFmtId="1" fontId="3" fillId="0" borderId="0" xfId="0" applyNumberFormat="1" applyFont="1"/>
    <xf numFmtId="1" fontId="2" fillId="4" borderId="0" xfId="0" applyNumberFormat="1" applyFont="1" applyFill="1"/>
    <xf numFmtId="0" fontId="1" fillId="5" borderId="0" xfId="0" applyFont="1" applyFill="1"/>
    <xf numFmtId="0" fontId="1" fillId="0" borderId="0" xfId="0" applyFont="1" applyBorder="1" applyAlignment="1">
      <alignment horizontal="right"/>
    </xf>
    <xf numFmtId="2" fontId="1" fillId="7" borderId="0" xfId="0" applyNumberFormat="1" applyFont="1" applyFill="1" applyBorder="1"/>
    <xf numFmtId="2" fontId="1" fillId="6" borderId="5" xfId="0" applyNumberFormat="1" applyFont="1" applyFill="1" applyBorder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10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1" fillId="4" borderId="0" xfId="0" applyFont="1" applyFill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2" fontId="1" fillId="7" borderId="0" xfId="0" applyNumberFormat="1" applyFont="1" applyFill="1" applyProtection="1">
      <protection locked="0"/>
    </xf>
    <xf numFmtId="2" fontId="1" fillId="0" borderId="0" xfId="0" applyNumberFormat="1" applyFont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2" fontId="1" fillId="6" borderId="5" xfId="0" applyNumberFormat="1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4" borderId="0" xfId="0" applyNumberFormat="1" applyFill="1" applyProtection="1">
      <protection locked="0"/>
    </xf>
    <xf numFmtId="0" fontId="10" fillId="0" borderId="0" xfId="0" applyFont="1"/>
    <xf numFmtId="0" fontId="5" fillId="0" borderId="0" xfId="0" applyFont="1"/>
    <xf numFmtId="0" fontId="2" fillId="0" borderId="0" xfId="0" applyFont="1" applyProtection="1"/>
    <xf numFmtId="0" fontId="0" fillId="0" borderId="0" xfId="0" applyProtection="1"/>
    <xf numFmtId="2" fontId="2" fillId="4" borderId="0" xfId="0" applyNumberFormat="1" applyFont="1" applyFill="1" applyProtection="1">
      <protection locked="0"/>
    </xf>
    <xf numFmtId="2" fontId="10" fillId="0" borderId="0" xfId="0" applyNumberFormat="1" applyFont="1"/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99FFCC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FF"/>
      <rgbColor rgb="FF969696"/>
      <rgbColor rgb="FF003366"/>
      <rgbColor rgb="FF00B050"/>
      <rgbColor rgb="FF0064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327960</xdr:colOff>
      <xdr:row>60</xdr:row>
      <xdr:rowOff>147240</xdr:rowOff>
    </xdr:to>
    <xdr:sp macro="" textlink="">
      <xdr:nvSpPr>
        <xdr:cNvPr id="2" name="CustomShape 1" hidden="1"/>
        <xdr:cNvSpPr/>
      </xdr:nvSpPr>
      <xdr:spPr>
        <a:xfrm>
          <a:off x="0" y="0"/>
          <a:ext cx="18063360" cy="12115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327960</xdr:colOff>
      <xdr:row>60</xdr:row>
      <xdr:rowOff>147240</xdr:rowOff>
    </xdr:to>
    <xdr:sp macro="" textlink="">
      <xdr:nvSpPr>
        <xdr:cNvPr id="0" name="CustomShape 1" hidden="1"/>
        <xdr:cNvSpPr/>
      </xdr:nvSpPr>
      <xdr:spPr>
        <a:xfrm>
          <a:off x="0" y="0"/>
          <a:ext cx="18063360" cy="12115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327960</xdr:colOff>
      <xdr:row>60</xdr:row>
      <xdr:rowOff>147240</xdr:rowOff>
    </xdr:to>
    <xdr:sp macro="" textlink="">
      <xdr:nvSpPr>
        <xdr:cNvPr id="3" name="CustomShape 1" hidden="1"/>
        <xdr:cNvSpPr/>
      </xdr:nvSpPr>
      <xdr:spPr>
        <a:xfrm>
          <a:off x="0" y="0"/>
          <a:ext cx="18063360" cy="12115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327960</xdr:colOff>
      <xdr:row>60</xdr:row>
      <xdr:rowOff>147240</xdr:rowOff>
    </xdr:to>
    <xdr:sp macro="" textlink="">
      <xdr:nvSpPr>
        <xdr:cNvPr id="4" name="CustomShape 1" hidden="1"/>
        <xdr:cNvSpPr/>
      </xdr:nvSpPr>
      <xdr:spPr>
        <a:xfrm>
          <a:off x="0" y="0"/>
          <a:ext cx="18063360" cy="12115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837000</xdr:colOff>
      <xdr:row>18</xdr:row>
      <xdr:rowOff>84240</xdr:rowOff>
    </xdr:from>
    <xdr:to>
      <xdr:col>0</xdr:col>
      <xdr:colOff>1538280</xdr:colOff>
      <xdr:row>22</xdr:row>
      <xdr:rowOff>54360</xdr:rowOff>
    </xdr:to>
    <xdr:pic>
      <xdr:nvPicPr>
        <xdr:cNvPr id="5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7000" y="3927600"/>
          <a:ext cx="701280" cy="732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74160</xdr:colOff>
      <xdr:row>59</xdr:row>
      <xdr:rowOff>46440</xdr:rowOff>
    </xdr:to>
    <xdr:sp macro="" textlink="">
      <xdr:nvSpPr>
        <xdr:cNvPr id="5" name="CustomShape 1" hidden="1"/>
        <xdr:cNvSpPr/>
      </xdr:nvSpPr>
      <xdr:spPr>
        <a:xfrm>
          <a:off x="0" y="0"/>
          <a:ext cx="18533520" cy="11989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74160</xdr:colOff>
      <xdr:row>59</xdr:row>
      <xdr:rowOff>46440</xdr:rowOff>
    </xdr:to>
    <xdr:sp macro="" textlink="">
      <xdr:nvSpPr>
        <xdr:cNvPr id="6" name="CustomShape 1" hidden="1"/>
        <xdr:cNvSpPr/>
      </xdr:nvSpPr>
      <xdr:spPr>
        <a:xfrm>
          <a:off x="0" y="0"/>
          <a:ext cx="18533520" cy="11989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74160</xdr:colOff>
      <xdr:row>59</xdr:row>
      <xdr:rowOff>46440</xdr:rowOff>
    </xdr:to>
    <xdr:sp macro="" textlink="">
      <xdr:nvSpPr>
        <xdr:cNvPr id="7" name="CustomShape 1" hidden="1"/>
        <xdr:cNvSpPr/>
      </xdr:nvSpPr>
      <xdr:spPr>
        <a:xfrm>
          <a:off x="0" y="0"/>
          <a:ext cx="18533520" cy="11989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74160</xdr:colOff>
      <xdr:row>59</xdr:row>
      <xdr:rowOff>46440</xdr:rowOff>
    </xdr:to>
    <xdr:sp macro="" textlink="">
      <xdr:nvSpPr>
        <xdr:cNvPr id="8" name="CustomShape 1" hidden="1"/>
        <xdr:cNvSpPr/>
      </xdr:nvSpPr>
      <xdr:spPr>
        <a:xfrm>
          <a:off x="0" y="0"/>
          <a:ext cx="18533520" cy="11989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682560</xdr:colOff>
      <xdr:row>18</xdr:row>
      <xdr:rowOff>42120</xdr:rowOff>
    </xdr:from>
    <xdr:to>
      <xdr:col>0</xdr:col>
      <xdr:colOff>1384200</xdr:colOff>
      <xdr:row>22</xdr:row>
      <xdr:rowOff>12600</xdr:rowOff>
    </xdr:to>
    <xdr:pic>
      <xdr:nvPicPr>
        <xdr:cNvPr id="9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82560" y="4079160"/>
          <a:ext cx="701640" cy="73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633600</xdr:colOff>
      <xdr:row>61</xdr:row>
      <xdr:rowOff>160560</xdr:rowOff>
    </xdr:to>
    <xdr:sp macro="" textlink="">
      <xdr:nvSpPr>
        <xdr:cNvPr id="10" name="CustomShape 1" hidden="1"/>
        <xdr:cNvSpPr/>
      </xdr:nvSpPr>
      <xdr:spPr>
        <a:xfrm>
          <a:off x="0" y="0"/>
          <a:ext cx="18130680" cy="11993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662040</xdr:colOff>
      <xdr:row>7</xdr:row>
      <xdr:rowOff>171360</xdr:rowOff>
    </xdr:from>
    <xdr:to>
      <xdr:col>12</xdr:col>
      <xdr:colOff>315360</xdr:colOff>
      <xdr:row>11</xdr:row>
      <xdr:rowOff>98280</xdr:rowOff>
    </xdr:to>
    <xdr:pic>
      <xdr:nvPicPr>
        <xdr:cNvPr id="11" name="Imag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710880" y="1571400"/>
          <a:ext cx="748800" cy="696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topLeftCell="E1" zoomScale="75" zoomScaleNormal="75" workbookViewId="0">
      <selection activeCell="I36" sqref="I36"/>
    </sheetView>
  </sheetViews>
  <sheetFormatPr baseColWidth="10" defaultColWidth="9" defaultRowHeight="15.75"/>
  <cols>
    <col min="1" max="1" width="27.875"/>
    <col min="2" max="2" width="8.375"/>
    <col min="3" max="3" width="8.25"/>
    <col min="4" max="4" width="3.375"/>
    <col min="5" max="5" width="37.375"/>
    <col min="6" max="6" width="11.375"/>
    <col min="7" max="7" width="8.625"/>
    <col min="8" max="8" width="8.25"/>
    <col min="9" max="9" width="18"/>
    <col min="10" max="10" width="8.25"/>
    <col min="11" max="12" width="5.375"/>
    <col min="13" max="13" width="31.875" style="2"/>
    <col min="14" max="14" width="18.375"/>
    <col min="15" max="20" width="9.75"/>
    <col min="21" max="21" width="8.875"/>
    <col min="22" max="22" width="28.5"/>
    <col min="23" max="23" width="15.625"/>
    <col min="24" max="1025" width="9.75"/>
  </cols>
  <sheetData>
    <row r="1" spans="1:21">
      <c r="E1" s="3" t="s">
        <v>0</v>
      </c>
      <c r="F1" s="3"/>
      <c r="M1"/>
    </row>
    <row r="2" spans="1:21">
      <c r="A2" s="3" t="s">
        <v>1</v>
      </c>
      <c r="E2" s="3" t="s">
        <v>2</v>
      </c>
      <c r="F2" s="3"/>
      <c r="M2" s="4"/>
      <c r="N2" s="5">
        <f>Besoin!C1</f>
        <v>2019</v>
      </c>
      <c r="O2" s="5"/>
      <c r="P2" s="5"/>
      <c r="Q2" s="5"/>
      <c r="R2" s="5"/>
      <c r="S2" s="5"/>
      <c r="T2" s="5"/>
      <c r="U2" s="5"/>
    </row>
    <row r="3" spans="1:21" ht="31.5">
      <c r="A3" t="s">
        <v>3</v>
      </c>
      <c r="B3" s="6">
        <v>0</v>
      </c>
      <c r="M3" s="7" t="str">
        <f>IF(Besoin!B2="","",Besoin!B2)</f>
        <v/>
      </c>
      <c r="N3" s="8" t="str">
        <f>IF(Besoin!C2="","",Besoin!C2)</f>
        <v>besoin TRMD</v>
      </c>
      <c r="O3" s="8" t="str">
        <f>IF(Besoin!D2="","",Besoin!D2)</f>
        <v>2nde à répartir</v>
      </c>
      <c r="P3" s="8" t="str">
        <f>IF(Besoin!E2="","",Besoin!E2)</f>
        <v>1e à répartir</v>
      </c>
      <c r="Q3" s="8" t="str">
        <f>IF(Besoin!F2="","",Besoin!F2)</f>
        <v>term à répartir</v>
      </c>
      <c r="R3" s="9"/>
      <c r="S3" s="8" t="str">
        <f>IF(Besoin!H2="","",Besoin!H2)</f>
        <v>Total Besoins</v>
      </c>
      <c r="T3" s="8" t="str">
        <f>IF(Besoin!I2="","",Besoin!I2)</f>
        <v>Apports</v>
      </c>
      <c r="U3" s="8" t="str">
        <f>IF(Besoin!J2="","",Besoin!J2)</f>
        <v>différence</v>
      </c>
    </row>
    <row r="4" spans="1:21">
      <c r="A4" t="s">
        <v>4</v>
      </c>
      <c r="B4" s="10"/>
      <c r="C4" s="11" t="e">
        <f>B4/B3</f>
        <v>#DIV/0!</v>
      </c>
      <c r="M4" s="5" t="str">
        <f>IF(Besoin!B3="","",Besoin!B3)</f>
        <v>Français+latin</v>
      </c>
      <c r="N4" s="5">
        <f>IF(Besoin!C3="","",Besoin!C3)</f>
        <v>0</v>
      </c>
      <c r="O4" s="5" t="str">
        <f>IF(Besoin!D3="","",Besoin!D3)</f>
        <v/>
      </c>
      <c r="P4" s="5" t="str">
        <f>IF(Besoin!E3="","",Besoin!E3)</f>
        <v/>
      </c>
      <c r="Q4" s="5" t="str">
        <f>IF(Besoin!F3="","",Besoin!F3)</f>
        <v/>
      </c>
      <c r="R4" s="5" t="str">
        <f>IF(Besoin!G3="","",Besoin!G3)</f>
        <v/>
      </c>
      <c r="S4" s="5">
        <f>IF(Besoin!H3="","",Besoin!H3)</f>
        <v>0</v>
      </c>
      <c r="T4" s="5" t="str">
        <f>IF(Besoin!I3="","",Besoin!I3)</f>
        <v/>
      </c>
      <c r="U4" s="5">
        <f>IF(Besoin!J3="","",Besoin!J3)</f>
        <v>0</v>
      </c>
    </row>
    <row r="5" spans="1:21" ht="31.5">
      <c r="E5" s="12" t="s">
        <v>5</v>
      </c>
      <c r="F5" s="13" t="s">
        <v>6</v>
      </c>
      <c r="G5" s="13" t="s">
        <v>7</v>
      </c>
      <c r="H5" s="13" t="s">
        <v>8</v>
      </c>
      <c r="I5" s="14" t="s">
        <v>9</v>
      </c>
      <c r="J5" s="13" t="s">
        <v>10</v>
      </c>
      <c r="M5" s="5" t="str">
        <f>IF(Besoin!B4="","",Besoin!B4)</f>
        <v>Philosophie</v>
      </c>
      <c r="N5" s="5">
        <f>IF(Besoin!C4="","",Besoin!C4)</f>
        <v>0</v>
      </c>
      <c r="O5" s="5" t="str">
        <f>IF(Besoin!D4="","",Besoin!D4)</f>
        <v/>
      </c>
      <c r="P5" s="5" t="str">
        <f>IF(Besoin!E4="","",Besoin!E4)</f>
        <v/>
      </c>
      <c r="Q5" s="5" t="str">
        <f>IF(Besoin!F4="","",Besoin!F4)</f>
        <v/>
      </c>
      <c r="R5" s="5" t="str">
        <f>IF(Besoin!G4="","",Besoin!G4)</f>
        <v/>
      </c>
      <c r="S5" s="5">
        <f>IF(Besoin!H4="","",Besoin!H4)</f>
        <v>0</v>
      </c>
      <c r="T5" s="5" t="str">
        <f>IF(Besoin!I4="","",Besoin!I4)</f>
        <v/>
      </c>
      <c r="U5" s="5">
        <f>IF(Besoin!J4="","",Besoin!J4)</f>
        <v>0</v>
      </c>
    </row>
    <row r="6" spans="1:21">
      <c r="B6" t="s">
        <v>11</v>
      </c>
      <c r="C6" t="s">
        <v>8</v>
      </c>
      <c r="E6" s="15" t="s">
        <v>12</v>
      </c>
      <c r="F6" s="16"/>
      <c r="G6" s="17">
        <v>4</v>
      </c>
      <c r="H6" s="18">
        <f>G6*$B$3</f>
        <v>0</v>
      </c>
      <c r="I6" s="6">
        <v>0</v>
      </c>
      <c r="J6">
        <f>H6+I6</f>
        <v>0</v>
      </c>
      <c r="M6" s="5" t="str">
        <f>IF(Besoin!B5="","",Besoin!B5)</f>
        <v>Humanités, littérature</v>
      </c>
      <c r="N6" s="5" t="str">
        <f>IF(Besoin!C5="","",Besoin!C5)</f>
        <v/>
      </c>
      <c r="O6" s="5" t="str">
        <f>IF(Besoin!D5="","",Besoin!D5)</f>
        <v/>
      </c>
      <c r="P6" s="5">
        <f>IF(Besoin!E5="","",Besoin!E5)</f>
        <v>0</v>
      </c>
      <c r="Q6" s="5" t="str">
        <f>IF(Besoin!F5="","",Besoin!F5)</f>
        <v/>
      </c>
      <c r="R6" s="5" t="str">
        <f>IF(Besoin!G5="","",Besoin!G5)</f>
        <v/>
      </c>
      <c r="S6" s="5" t="str">
        <f>IF(Besoin!H5="","",Besoin!H5)</f>
        <v/>
      </c>
      <c r="T6" s="5" t="str">
        <f>IF(Besoin!I5="","",Besoin!I5)</f>
        <v/>
      </c>
      <c r="U6" s="5" t="str">
        <f>IF(Besoin!J5="","",Besoin!J5)</f>
        <v/>
      </c>
    </row>
    <row r="7" spans="1:21">
      <c r="A7" t="s">
        <v>13</v>
      </c>
      <c r="B7" s="17">
        <v>26.5</v>
      </c>
      <c r="C7">
        <f>B7*$B$3</f>
        <v>0</v>
      </c>
      <c r="E7" s="15" t="s">
        <v>14</v>
      </c>
      <c r="F7" s="16"/>
      <c r="G7" s="17">
        <v>3</v>
      </c>
      <c r="H7" s="18">
        <f>G7*$B$3</f>
        <v>0</v>
      </c>
      <c r="I7" s="6">
        <v>0</v>
      </c>
      <c r="J7">
        <f>H7+I7</f>
        <v>0</v>
      </c>
      <c r="M7" s="5" t="str">
        <f>IF(Besoin!B6="","",Besoin!B6)</f>
        <v>LCA</v>
      </c>
      <c r="N7" s="5" t="str">
        <f>IF(Besoin!C6="","",Besoin!C6)</f>
        <v/>
      </c>
      <c r="O7" s="5" t="str">
        <f>IF(Besoin!D6="","",Besoin!D6)</f>
        <v/>
      </c>
      <c r="P7" s="5">
        <f>IF(Besoin!E6="","",Besoin!E6)</f>
        <v>0</v>
      </c>
      <c r="Q7" s="5" t="str">
        <f>IF(Besoin!F6="","",Besoin!F6)</f>
        <v/>
      </c>
      <c r="R7" s="5" t="str">
        <f>IF(Besoin!G6="","",Besoin!G6)</f>
        <v/>
      </c>
      <c r="S7" s="5" t="str">
        <f>IF(Besoin!H6="","",Besoin!H6)</f>
        <v/>
      </c>
      <c r="T7" s="5" t="str">
        <f>IF(Besoin!I6="","",Besoin!I6)</f>
        <v/>
      </c>
      <c r="U7" s="5" t="str">
        <f>IF(Besoin!J6="","",Besoin!J6)</f>
        <v/>
      </c>
    </row>
    <row r="8" spans="1:21">
      <c r="A8" s="19" t="s">
        <v>15</v>
      </c>
      <c r="B8" s="17">
        <v>12</v>
      </c>
      <c r="C8">
        <f>B8*$B$3</f>
        <v>0</v>
      </c>
      <c r="E8" s="15" t="s">
        <v>16</v>
      </c>
      <c r="F8">
        <f>F48</f>
        <v>0</v>
      </c>
      <c r="G8" s="17">
        <v>5.5</v>
      </c>
      <c r="H8" s="18"/>
      <c r="I8" s="20">
        <f>H50</f>
        <v>0</v>
      </c>
      <c r="J8">
        <f>I8</f>
        <v>0</v>
      </c>
      <c r="M8" s="5" t="str">
        <f>IF(Besoin!B7="","",Besoin!B7)</f>
        <v>Langues, littérature …</v>
      </c>
      <c r="N8" s="5" t="str">
        <f>IF(Besoin!C7="","",Besoin!C7)</f>
        <v/>
      </c>
      <c r="O8" s="5" t="str">
        <f>IF(Besoin!D7="","",Besoin!D7)</f>
        <v/>
      </c>
      <c r="P8" s="5">
        <f>IF(Besoin!E7="","",Besoin!E7)</f>
        <v>0</v>
      </c>
      <c r="Q8" s="5" t="str">
        <f>IF(Besoin!F7="","",Besoin!F7)</f>
        <v/>
      </c>
      <c r="R8" s="5" t="str">
        <f>IF(Besoin!G7="","",Besoin!G7)</f>
        <v/>
      </c>
      <c r="S8" s="5" t="str">
        <f>IF(Besoin!H7="","",Besoin!H7)</f>
        <v/>
      </c>
      <c r="T8" s="5" t="str">
        <f>IF(Besoin!I7="","",Besoin!I7)</f>
        <v/>
      </c>
      <c r="U8" s="5" t="str">
        <f>IF(Besoin!J7="","",Besoin!J7)</f>
        <v/>
      </c>
    </row>
    <row r="9" spans="1:21">
      <c r="A9" s="19" t="s">
        <v>17</v>
      </c>
      <c r="B9" s="6">
        <v>0</v>
      </c>
      <c r="C9">
        <f>B9*$B$3</f>
        <v>0</v>
      </c>
      <c r="E9" s="15" t="s">
        <v>18</v>
      </c>
      <c r="F9" s="16"/>
      <c r="G9" s="17">
        <v>4</v>
      </c>
      <c r="H9" s="18">
        <f t="shared" ref="H9:H16" si="0">G9*$B$3</f>
        <v>0</v>
      </c>
      <c r="I9" s="6">
        <v>0</v>
      </c>
      <c r="J9">
        <f t="shared" ref="J9:J16" si="1">H9+I9</f>
        <v>0</v>
      </c>
      <c r="M9" s="5" t="str">
        <f>IF(Besoin!B8="","",Besoin!B8)</f>
        <v>Anglais</v>
      </c>
      <c r="N9" s="5">
        <f>IF(Besoin!C8="","",Besoin!C8)</f>
        <v>0</v>
      </c>
      <c r="O9" s="5" t="str">
        <f>IF(Besoin!D8="","",Besoin!D8)</f>
        <v/>
      </c>
      <c r="P9" s="5" t="str">
        <f>IF(Besoin!E8="","",Besoin!E8)</f>
        <v/>
      </c>
      <c r="Q9" s="5" t="str">
        <f>IF(Besoin!F8="","",Besoin!F8)</f>
        <v/>
      </c>
      <c r="R9" s="5" t="str">
        <f>IF(Besoin!G8="","",Besoin!G8)</f>
        <v/>
      </c>
      <c r="S9" s="5">
        <f>IF(Besoin!H8="","",Besoin!H8)</f>
        <v>0</v>
      </c>
      <c r="T9" s="5" t="str">
        <f>IF(Besoin!I8="","",Besoin!I8)</f>
        <v/>
      </c>
      <c r="U9" s="5">
        <f>IF(Besoin!J8="","",Besoin!J8)</f>
        <v>0</v>
      </c>
    </row>
    <row r="10" spans="1:21">
      <c r="A10" t="s">
        <v>19</v>
      </c>
      <c r="C10" s="21">
        <f>SUM(C7:C9)</f>
        <v>0</v>
      </c>
      <c r="E10" s="15" t="s">
        <v>20</v>
      </c>
      <c r="F10" s="16"/>
      <c r="G10" s="17">
        <v>3</v>
      </c>
      <c r="H10" s="18">
        <f t="shared" si="0"/>
        <v>0</v>
      </c>
      <c r="I10" s="6">
        <v>0</v>
      </c>
      <c r="J10">
        <f t="shared" si="1"/>
        <v>0</v>
      </c>
      <c r="M10" s="5" t="str">
        <f>IF(Besoin!B9="","",Besoin!B9)</f>
        <v>Allemand</v>
      </c>
      <c r="N10" s="5">
        <f>IF(Besoin!C9="","",Besoin!C9)</f>
        <v>0</v>
      </c>
      <c r="O10" s="5" t="str">
        <f>IF(Besoin!D9="","",Besoin!D9)</f>
        <v/>
      </c>
      <c r="P10" s="5" t="str">
        <f>IF(Besoin!E9="","",Besoin!E9)</f>
        <v/>
      </c>
      <c r="Q10" s="5" t="str">
        <f>IF(Besoin!F9="","",Besoin!F9)</f>
        <v/>
      </c>
      <c r="R10" s="5" t="str">
        <f>IF(Besoin!G9="","",Besoin!G9)</f>
        <v/>
      </c>
      <c r="S10" s="5">
        <f>IF(Besoin!H9="","",Besoin!H9)</f>
        <v>0</v>
      </c>
      <c r="T10" s="5" t="str">
        <f>IF(Besoin!I9="","",Besoin!I9)</f>
        <v/>
      </c>
      <c r="U10" s="5">
        <f>IF(Besoin!J9="","",Besoin!J9)</f>
        <v>0</v>
      </c>
    </row>
    <row r="11" spans="1:21">
      <c r="C11" s="22"/>
      <c r="E11" s="15" t="s">
        <v>21</v>
      </c>
      <c r="F11" s="16"/>
      <c r="G11" s="17">
        <v>1.5</v>
      </c>
      <c r="H11" s="18">
        <f t="shared" si="0"/>
        <v>0</v>
      </c>
      <c r="I11" s="6">
        <v>0</v>
      </c>
      <c r="J11">
        <f t="shared" si="1"/>
        <v>0</v>
      </c>
      <c r="M11" s="5" t="str">
        <f>IF(Besoin!B10="","",Besoin!B10)</f>
        <v>Espagnol</v>
      </c>
      <c r="N11" s="5">
        <f>IF(Besoin!C10="","",Besoin!C10)</f>
        <v>0</v>
      </c>
      <c r="O11" s="5" t="str">
        <f>IF(Besoin!D10="","",Besoin!D10)</f>
        <v/>
      </c>
      <c r="P11" s="5" t="str">
        <f>IF(Besoin!E10="","",Besoin!E10)</f>
        <v/>
      </c>
      <c r="Q11" s="5" t="str">
        <f>IF(Besoin!F10="","",Besoin!F10)</f>
        <v/>
      </c>
      <c r="R11" s="5" t="str">
        <f>IF(Besoin!G10="","",Besoin!G10)</f>
        <v/>
      </c>
      <c r="S11" s="5">
        <f>IF(Besoin!H10="","",Besoin!H10)</f>
        <v>0</v>
      </c>
      <c r="T11" s="5" t="str">
        <f>IF(Besoin!I10="","",Besoin!I10)</f>
        <v/>
      </c>
      <c r="U11" s="5">
        <f>IF(Besoin!J10="","",Besoin!J10)</f>
        <v>0</v>
      </c>
    </row>
    <row r="12" spans="1:21">
      <c r="A12" t="s">
        <v>22</v>
      </c>
      <c r="C12" s="22">
        <f>J34</f>
        <v>0</v>
      </c>
      <c r="E12" s="15" t="s">
        <v>23</v>
      </c>
      <c r="F12" s="16"/>
      <c r="G12" s="17">
        <v>2</v>
      </c>
      <c r="H12" s="18">
        <f t="shared" si="0"/>
        <v>0</v>
      </c>
      <c r="I12" s="6">
        <v>0</v>
      </c>
      <c r="J12">
        <f t="shared" si="1"/>
        <v>0</v>
      </c>
      <c r="M12" s="5" t="str">
        <f>IF(Besoin!B11="","",Besoin!B11)</f>
        <v>Italien</v>
      </c>
      <c r="N12" s="5">
        <f>IF(Besoin!C11="","",Besoin!C11)</f>
        <v>0</v>
      </c>
      <c r="O12" s="5" t="str">
        <f>IF(Besoin!D11="","",Besoin!D11)</f>
        <v/>
      </c>
      <c r="P12" s="5" t="str">
        <f>IF(Besoin!E11="","",Besoin!E11)</f>
        <v/>
      </c>
      <c r="Q12" s="5" t="str">
        <f>IF(Besoin!F11="","",Besoin!F11)</f>
        <v/>
      </c>
      <c r="R12" s="5" t="str">
        <f>IF(Besoin!G11="","",Besoin!G11)</f>
        <v/>
      </c>
      <c r="S12" s="5">
        <f>IF(Besoin!H11="","",Besoin!H11)</f>
        <v>0</v>
      </c>
      <c r="T12" s="5" t="str">
        <f>IF(Besoin!I11="","",Besoin!I11)</f>
        <v/>
      </c>
      <c r="U12" s="5">
        <f>IF(Besoin!J11="","",Besoin!J11)</f>
        <v>0</v>
      </c>
    </row>
    <row r="13" spans="1:21">
      <c r="A13" t="s">
        <v>24</v>
      </c>
      <c r="C13" s="23">
        <f>C10-C12</f>
        <v>0</v>
      </c>
      <c r="E13" s="15" t="s">
        <v>25</v>
      </c>
      <c r="F13" s="16"/>
      <c r="G13" s="17">
        <v>0.5</v>
      </c>
      <c r="H13" s="18">
        <f t="shared" si="0"/>
        <v>0</v>
      </c>
      <c r="I13" s="6">
        <v>0</v>
      </c>
      <c r="J13">
        <f t="shared" si="1"/>
        <v>0</v>
      </c>
      <c r="M13" s="5" t="str">
        <f>IF(Besoin!B12="","",Besoin!B12)</f>
        <v>Autres langues ( chinois, …)</v>
      </c>
      <c r="N13" s="5" t="str">
        <f>IF(Besoin!C12="","",Besoin!C12)</f>
        <v/>
      </c>
      <c r="O13" s="5" t="str">
        <f>IF(Besoin!D12="","",Besoin!D12)</f>
        <v/>
      </c>
      <c r="P13" s="5" t="str">
        <f>IF(Besoin!E12="","",Besoin!E12)</f>
        <v/>
      </c>
      <c r="Q13" s="5" t="str">
        <f>IF(Besoin!F12="","",Besoin!F12)</f>
        <v/>
      </c>
      <c r="R13" s="5" t="str">
        <f>IF(Besoin!G12="","",Besoin!G12)</f>
        <v/>
      </c>
      <c r="S13" s="5">
        <f>IF(Besoin!H12="","",Besoin!H12)</f>
        <v>0</v>
      </c>
      <c r="T13" s="5" t="str">
        <f>IF(Besoin!I12="","",Besoin!I12)</f>
        <v/>
      </c>
      <c r="U13" s="5">
        <f>IF(Besoin!J12="","",Besoin!J12)</f>
        <v>0</v>
      </c>
    </row>
    <row r="14" spans="1:21">
      <c r="E14" s="15" t="s">
        <v>26</v>
      </c>
      <c r="F14" s="16"/>
      <c r="G14" s="17">
        <v>1.5</v>
      </c>
      <c r="H14" s="18">
        <f t="shared" si="0"/>
        <v>0</v>
      </c>
      <c r="I14" s="6">
        <v>0</v>
      </c>
      <c r="J14">
        <f t="shared" si="1"/>
        <v>0</v>
      </c>
      <c r="M14" s="5" t="str">
        <f>IF(Besoin!B13="","",Besoin!B13)</f>
        <v>Langues à répartir</v>
      </c>
      <c r="N14" s="5" t="str">
        <f>IF(Besoin!C13="","",Besoin!C13)</f>
        <v/>
      </c>
      <c r="O14" s="5">
        <f>IF(Besoin!D13="","",Besoin!D13)</f>
        <v>0</v>
      </c>
      <c r="P14" s="5">
        <f>IF(Besoin!E13="","",Besoin!E13)</f>
        <v>0</v>
      </c>
      <c r="Q14" s="5">
        <f>IF(Besoin!F13="","",Besoin!F13)</f>
        <v>0</v>
      </c>
      <c r="R14" s="5" t="str">
        <f>IF(Besoin!G13="","",Besoin!G13)</f>
        <v/>
      </c>
      <c r="S14" s="5" t="str">
        <f>IF(Besoin!H13="","",Besoin!H13)</f>
        <v/>
      </c>
      <c r="T14" s="5" t="str">
        <f>IF(Besoin!I13="","",Besoin!I13)</f>
        <v/>
      </c>
      <c r="U14" s="5" t="str">
        <f>IF(Besoin!J13="","",Besoin!J13)</f>
        <v/>
      </c>
    </row>
    <row r="15" spans="1:21">
      <c r="E15" s="15" t="s">
        <v>27</v>
      </c>
      <c r="F15" s="16"/>
      <c r="G15" s="17">
        <v>1.5</v>
      </c>
      <c r="H15" s="18">
        <f t="shared" si="0"/>
        <v>0</v>
      </c>
      <c r="I15" s="6">
        <v>0</v>
      </c>
      <c r="J15">
        <f t="shared" si="1"/>
        <v>0</v>
      </c>
      <c r="M15" s="5" t="str">
        <f>IF(Besoin!B14="","",Besoin!B14)</f>
        <v>Hist-Géo</v>
      </c>
      <c r="N15" s="5">
        <f>IF(Besoin!C14="","",Besoin!C14)</f>
        <v>0</v>
      </c>
      <c r="O15" s="5" t="str">
        <f>IF(Besoin!D14="","",Besoin!D14)</f>
        <v/>
      </c>
      <c r="P15" s="5" t="str">
        <f>IF(Besoin!E14="","",Besoin!E14)</f>
        <v/>
      </c>
      <c r="Q15" s="5" t="str">
        <f>IF(Besoin!F14="","",Besoin!F14)</f>
        <v/>
      </c>
      <c r="R15" s="5" t="str">
        <f>IF(Besoin!G14="","",Besoin!G14)</f>
        <v/>
      </c>
      <c r="S15" s="5">
        <f>IF(Besoin!H14="","",Besoin!H14)</f>
        <v>0</v>
      </c>
      <c r="T15" s="5" t="str">
        <f>IF(Besoin!I14="","",Besoin!I14)</f>
        <v/>
      </c>
      <c r="U15" s="5">
        <f>IF(Besoin!J14="","",Besoin!J14)</f>
        <v>0</v>
      </c>
    </row>
    <row r="16" spans="1:21">
      <c r="E16" s="15" t="s">
        <v>28</v>
      </c>
      <c r="F16" s="24"/>
      <c r="G16" s="17">
        <v>0</v>
      </c>
      <c r="H16" s="18">
        <f t="shared" si="0"/>
        <v>0</v>
      </c>
      <c r="I16" s="6">
        <v>0</v>
      </c>
      <c r="J16">
        <f t="shared" si="1"/>
        <v>0</v>
      </c>
      <c r="M16" s="5" t="str">
        <f>IF(Besoin!B15="","",Besoin!B15)</f>
        <v>EMC</v>
      </c>
      <c r="N16" s="5" t="str">
        <f>IF(Besoin!C15="","",Besoin!C15)</f>
        <v/>
      </c>
      <c r="O16" s="5">
        <f>IF(Besoin!D15="","",Besoin!D15)</f>
        <v>0</v>
      </c>
      <c r="P16" s="5">
        <f>IF(Besoin!E15="","",Besoin!E15)</f>
        <v>0</v>
      </c>
      <c r="Q16" s="5">
        <f>IF(Besoin!F15="","",Besoin!F15)</f>
        <v>0</v>
      </c>
      <c r="R16" s="5" t="str">
        <f>IF(Besoin!G15="","",Besoin!G15)</f>
        <v/>
      </c>
      <c r="S16" s="5" t="str">
        <f>IF(Besoin!H15="","",Besoin!H15)</f>
        <v/>
      </c>
      <c r="T16" s="5" t="str">
        <f>IF(Besoin!I15="","",Besoin!I15)</f>
        <v/>
      </c>
      <c r="U16" s="5" t="str">
        <f>IF(Besoin!J15="","",Besoin!J15)</f>
        <v/>
      </c>
    </row>
    <row r="17" spans="1:21">
      <c r="A17" s="1"/>
      <c r="G17" s="3">
        <f>SUM(G6:G16)</f>
        <v>26.5</v>
      </c>
      <c r="H17" s="25">
        <f>SUM(H6:H16)</f>
        <v>0</v>
      </c>
      <c r="I17" s="25">
        <f>SUM(I6:I16)</f>
        <v>0</v>
      </c>
      <c r="J17" s="25">
        <f>SUM(J6:J16)</f>
        <v>0</v>
      </c>
      <c r="M17" s="5" t="str">
        <f>IF(Besoin!B16="","",Besoin!B16)</f>
        <v>Histoire géographie et SP</v>
      </c>
      <c r="N17" s="5" t="str">
        <f>IF(Besoin!C16="","",Besoin!C16)</f>
        <v/>
      </c>
      <c r="O17" s="5" t="str">
        <f>IF(Besoin!D16="","",Besoin!D16)</f>
        <v/>
      </c>
      <c r="P17" s="5">
        <f>IF(Besoin!E16="","",Besoin!E16)</f>
        <v>0</v>
      </c>
      <c r="Q17" s="5" t="str">
        <f>IF(Besoin!F16="","",Besoin!F16)</f>
        <v/>
      </c>
      <c r="R17" s="5" t="str">
        <f>IF(Besoin!G16="","",Besoin!G16)</f>
        <v/>
      </c>
      <c r="S17" s="5" t="str">
        <f>IF(Besoin!H16="","",Besoin!H16)</f>
        <v/>
      </c>
      <c r="T17" s="5" t="str">
        <f>IF(Besoin!I16="","",Besoin!I16)</f>
        <v/>
      </c>
      <c r="U17" s="5" t="str">
        <f>IF(Besoin!J16="","",Besoin!J16)</f>
        <v/>
      </c>
    </row>
    <row r="18" spans="1:21">
      <c r="A18" s="1"/>
      <c r="M18" s="5" t="str">
        <f>IF(Besoin!B17="","",Besoin!B17)</f>
        <v>DNL</v>
      </c>
      <c r="N18" s="5" t="str">
        <f>IF(Besoin!C17="","",Besoin!C17)</f>
        <v/>
      </c>
      <c r="O18" s="5">
        <f>IF(Besoin!D17="","",Besoin!D17)</f>
        <v>0</v>
      </c>
      <c r="P18" s="5">
        <f>IF(Besoin!E17="","",Besoin!E17)</f>
        <v>0</v>
      </c>
      <c r="Q18" s="5">
        <f>IF(Besoin!F17="","",Besoin!F17)</f>
        <v>0</v>
      </c>
      <c r="R18" s="5" t="str">
        <f>IF(Besoin!G17="","",Besoin!G17)</f>
        <v/>
      </c>
      <c r="S18" s="5" t="str">
        <f>IF(Besoin!H17="","",Besoin!H17)</f>
        <v/>
      </c>
      <c r="T18" s="5" t="str">
        <f>IF(Besoin!I17="","",Besoin!I17)</f>
        <v/>
      </c>
      <c r="U18" s="5" t="str">
        <f>IF(Besoin!J17="","",Besoin!J17)</f>
        <v/>
      </c>
    </row>
    <row r="19" spans="1:21">
      <c r="A19" s="1"/>
      <c r="M19" s="5" t="str">
        <f>IF(Besoin!B18="","",Besoin!B18)</f>
        <v>SES</v>
      </c>
      <c r="N19" s="5">
        <f>IF(Besoin!C18="","",Besoin!C18)</f>
        <v>0</v>
      </c>
      <c r="O19" s="5" t="str">
        <f>IF(Besoin!D18="","",Besoin!D18)</f>
        <v/>
      </c>
      <c r="P19" s="5" t="str">
        <f>IF(Besoin!E18="","",Besoin!E18)</f>
        <v/>
      </c>
      <c r="Q19" s="5" t="str">
        <f>IF(Besoin!F18="","",Besoin!F18)</f>
        <v/>
      </c>
      <c r="R19" s="5" t="str">
        <f>IF(Besoin!G18="","",Besoin!G18)</f>
        <v/>
      </c>
      <c r="S19" s="5">
        <f>IF(Besoin!H18="","",Besoin!H18)</f>
        <v>0</v>
      </c>
      <c r="T19" s="5" t="str">
        <f>IF(Besoin!I18="","",Besoin!I18)</f>
        <v/>
      </c>
      <c r="U19" s="5">
        <f>IF(Besoin!J18="","",Besoin!J18)</f>
        <v>0</v>
      </c>
    </row>
    <row r="20" spans="1:21">
      <c r="A20" s="1"/>
      <c r="H20" s="3"/>
      <c r="M20" s="5" t="str">
        <f>IF(Besoin!B19="","",Besoin!B19)</f>
        <v>EPS</v>
      </c>
      <c r="N20" s="5">
        <f>IF(Besoin!C19="","",Besoin!C19)</f>
        <v>0</v>
      </c>
      <c r="O20" s="5" t="str">
        <f>IF(Besoin!D19="","",Besoin!D19)</f>
        <v/>
      </c>
      <c r="P20" s="5" t="str">
        <f>IF(Besoin!E19="","",Besoin!E19)</f>
        <v/>
      </c>
      <c r="Q20" s="5" t="str">
        <f>IF(Besoin!F19="","",Besoin!F19)</f>
        <v/>
      </c>
      <c r="R20" s="5" t="str">
        <f>IF(Besoin!G19="","",Besoin!G19)</f>
        <v/>
      </c>
      <c r="S20" s="5">
        <f>IF(Besoin!H19="","",Besoin!H19)</f>
        <v>0</v>
      </c>
      <c r="T20" s="5" t="str">
        <f>IF(Besoin!I19="","",Besoin!I19)</f>
        <v/>
      </c>
      <c r="U20" s="5">
        <f>IF(Besoin!J19="","",Besoin!J19)</f>
        <v>0</v>
      </c>
    </row>
    <row r="21" spans="1:21">
      <c r="A21" s="1"/>
      <c r="E21" s="26" t="s">
        <v>29</v>
      </c>
      <c r="F21" s="27" t="s">
        <v>6</v>
      </c>
      <c r="G21" s="27" t="s">
        <v>30</v>
      </c>
      <c r="H21" s="28"/>
      <c r="I21" s="28"/>
      <c r="J21" s="28"/>
      <c r="M21" s="5" t="str">
        <f>IF(Besoin!B20="","",Besoin!B20)</f>
        <v>Disciplines artistiques</v>
      </c>
      <c r="N21" s="5">
        <f>IF(Besoin!C20="","",Besoin!C20)</f>
        <v>0</v>
      </c>
      <c r="O21" s="5" t="str">
        <f>IF(Besoin!D20="","",Besoin!D20)</f>
        <v/>
      </c>
      <c r="P21" s="5" t="str">
        <f>IF(Besoin!E20="","",Besoin!E20)</f>
        <v/>
      </c>
      <c r="Q21" s="5" t="str">
        <f>IF(Besoin!F20="","",Besoin!F20)</f>
        <v/>
      </c>
      <c r="R21" s="5" t="str">
        <f>IF(Besoin!G20="","",Besoin!G20)</f>
        <v/>
      </c>
      <c r="S21" s="5">
        <f>IF(Besoin!H20="","",Besoin!H20)</f>
        <v>0</v>
      </c>
      <c r="T21" s="5" t="str">
        <f>IF(Besoin!I20="","",Besoin!I20)</f>
        <v/>
      </c>
      <c r="U21" s="5">
        <f>IF(Besoin!J20="","",Besoin!J20)</f>
        <v>0</v>
      </c>
    </row>
    <row r="22" spans="1:21">
      <c r="A22" s="1"/>
      <c r="E22" s="15" t="s">
        <v>31</v>
      </c>
      <c r="F22" s="6">
        <v>0</v>
      </c>
      <c r="G22" s="6">
        <v>1</v>
      </c>
      <c r="H22">
        <f t="shared" ref="H22:H31" si="2">F22*G22</f>
        <v>0</v>
      </c>
      <c r="I22" s="10"/>
      <c r="J22">
        <f t="shared" ref="J22:J31" si="3">F22*G22+I22</f>
        <v>0</v>
      </c>
      <c r="M22" s="5" t="str">
        <f>IF(Besoin!B21="","",Besoin!B21)</f>
        <v>Mathématiques</v>
      </c>
      <c r="N22" s="5">
        <f>IF(Besoin!C21="","",Besoin!C21)</f>
        <v>0</v>
      </c>
      <c r="O22" s="5" t="str">
        <f>IF(Besoin!D21="","",Besoin!D21)</f>
        <v/>
      </c>
      <c r="P22" s="5" t="str">
        <f>IF(Besoin!E21="","",Besoin!E21)</f>
        <v/>
      </c>
      <c r="Q22" s="5" t="str">
        <f>IF(Besoin!F21="","",Besoin!F21)</f>
        <v/>
      </c>
      <c r="R22" s="5" t="str">
        <f>IF(Besoin!G21="","",Besoin!G21)</f>
        <v/>
      </c>
      <c r="S22" s="5">
        <f>IF(Besoin!H21="","",Besoin!H21)</f>
        <v>0</v>
      </c>
      <c r="T22" s="5" t="str">
        <f>IF(Besoin!I21="","",Besoin!I21)</f>
        <v/>
      </c>
      <c r="U22" s="5">
        <f>IF(Besoin!J21="","",Besoin!J21)</f>
        <v>0</v>
      </c>
    </row>
    <row r="23" spans="1:21">
      <c r="A23" s="1"/>
      <c r="E23" s="15" t="s">
        <v>32</v>
      </c>
      <c r="F23" s="6">
        <v>0</v>
      </c>
      <c r="G23" s="29">
        <v>3</v>
      </c>
      <c r="H23">
        <f t="shared" si="2"/>
        <v>0</v>
      </c>
      <c r="I23" s="10"/>
      <c r="J23">
        <f t="shared" si="3"/>
        <v>0</v>
      </c>
      <c r="M23" s="5" t="str">
        <f>IF(Besoin!B22="","",Besoin!B22)</f>
        <v>SNT</v>
      </c>
      <c r="N23" s="5" t="str">
        <f>IF(Besoin!C22="","",Besoin!C22)</f>
        <v/>
      </c>
      <c r="O23" s="5">
        <f>IF(Besoin!D22="","",Besoin!D22)</f>
        <v>0</v>
      </c>
      <c r="P23" s="5" t="str">
        <f>IF(Besoin!E22="","",Besoin!E22)</f>
        <v/>
      </c>
      <c r="Q23" s="5" t="str">
        <f>IF(Besoin!F22="","",Besoin!F22)</f>
        <v/>
      </c>
      <c r="R23" s="5" t="str">
        <f>IF(Besoin!G22="","",Besoin!G22)</f>
        <v/>
      </c>
      <c r="S23" s="5" t="str">
        <f>IF(Besoin!H22="","",Besoin!H22)</f>
        <v/>
      </c>
      <c r="T23" s="5" t="str">
        <f>IF(Besoin!I22="","",Besoin!I22)</f>
        <v/>
      </c>
      <c r="U23" s="5" t="str">
        <f>IF(Besoin!J22="","",Besoin!J22)</f>
        <v/>
      </c>
    </row>
    <row r="24" spans="1:21">
      <c r="A24" s="1"/>
      <c r="E24" s="15" t="s">
        <v>33</v>
      </c>
      <c r="F24" s="6">
        <v>0</v>
      </c>
      <c r="G24" s="29">
        <v>3</v>
      </c>
      <c r="H24">
        <f t="shared" si="2"/>
        <v>0</v>
      </c>
      <c r="I24" s="10"/>
      <c r="J24">
        <f t="shared" si="3"/>
        <v>0</v>
      </c>
      <c r="M24" s="5" t="str">
        <f>IF(Besoin!B23="","",Besoin!B23)</f>
        <v>SI</v>
      </c>
      <c r="N24" s="5" t="str">
        <f>IF(Besoin!C23="","",Besoin!C23)</f>
        <v/>
      </c>
      <c r="O24" s="5" t="str">
        <f>IF(Besoin!D23="","",Besoin!D23)</f>
        <v/>
      </c>
      <c r="P24" s="5">
        <f>IF(Besoin!E23="","",Besoin!E23)</f>
        <v>0</v>
      </c>
      <c r="Q24" s="5" t="str">
        <f>IF(Besoin!F23="","",Besoin!F23)</f>
        <v/>
      </c>
      <c r="R24" s="5" t="str">
        <f>IF(Besoin!G23="","",Besoin!G23)</f>
        <v/>
      </c>
      <c r="S24" s="5" t="str">
        <f>IF(Besoin!H23="","",Besoin!H23)</f>
        <v/>
      </c>
      <c r="T24" s="5" t="str">
        <f>IF(Besoin!I23="","",Besoin!I23)</f>
        <v/>
      </c>
      <c r="U24" s="5" t="str">
        <f>IF(Besoin!J23="","",Besoin!J23)</f>
        <v/>
      </c>
    </row>
    <row r="25" spans="1:21">
      <c r="E25" s="15" t="s">
        <v>34</v>
      </c>
      <c r="F25" s="6">
        <v>0</v>
      </c>
      <c r="G25" s="29">
        <v>3</v>
      </c>
      <c r="H25">
        <f t="shared" si="2"/>
        <v>0</v>
      </c>
      <c r="I25" s="10"/>
      <c r="J25">
        <f t="shared" si="3"/>
        <v>0</v>
      </c>
      <c r="M25" s="5" t="str">
        <f>IF(Besoin!B24="","",Besoin!B24)</f>
        <v>NSI</v>
      </c>
      <c r="N25" s="5" t="str">
        <f>IF(Besoin!C24="","",Besoin!C24)</f>
        <v/>
      </c>
      <c r="O25" s="5" t="str">
        <f>IF(Besoin!D24="","",Besoin!D24)</f>
        <v/>
      </c>
      <c r="P25" s="5">
        <f>IF(Besoin!E24="","",Besoin!E24)</f>
        <v>0</v>
      </c>
      <c r="Q25" s="5" t="str">
        <f>IF(Besoin!F24="","",Besoin!F24)</f>
        <v/>
      </c>
      <c r="R25" s="5" t="str">
        <f>IF(Besoin!G24="","",Besoin!G24)</f>
        <v/>
      </c>
      <c r="S25" s="5" t="str">
        <f>IF(Besoin!H24="","",Besoin!H24)</f>
        <v/>
      </c>
      <c r="T25" s="5" t="str">
        <f>IF(Besoin!I24="","",Besoin!I24)</f>
        <v/>
      </c>
      <c r="U25" s="5" t="str">
        <f>IF(Besoin!J24="","",Besoin!J24)</f>
        <v/>
      </c>
    </row>
    <row r="26" spans="1:21">
      <c r="E26" s="15" t="s">
        <v>35</v>
      </c>
      <c r="F26" s="6">
        <v>0</v>
      </c>
      <c r="G26" s="29">
        <v>3</v>
      </c>
      <c r="H26">
        <f t="shared" si="2"/>
        <v>0</v>
      </c>
      <c r="I26" s="10"/>
      <c r="J26">
        <f t="shared" si="3"/>
        <v>0</v>
      </c>
      <c r="M26" s="5" t="str">
        <f>IF(Besoin!B25="","",Besoin!B25)</f>
        <v>Physique chimie</v>
      </c>
      <c r="N26" s="5">
        <f>IF(Besoin!C25="","",Besoin!C25)</f>
        <v>0</v>
      </c>
      <c r="O26" s="5" t="str">
        <f>IF(Besoin!D25="","",Besoin!D25)</f>
        <v/>
      </c>
      <c r="P26" s="5" t="str">
        <f>IF(Besoin!E25="","",Besoin!E25)</f>
        <v/>
      </c>
      <c r="Q26" s="5" t="str">
        <f>IF(Besoin!F25="","",Besoin!F25)</f>
        <v/>
      </c>
      <c r="R26" s="5" t="str">
        <f>IF(Besoin!G25="","",Besoin!G25)</f>
        <v/>
      </c>
      <c r="S26" s="5">
        <f>IF(Besoin!H25="","",Besoin!H25)</f>
        <v>0</v>
      </c>
      <c r="T26" s="5" t="str">
        <f>IF(Besoin!I25="","",Besoin!I25)</f>
        <v/>
      </c>
      <c r="U26" s="5">
        <f>IF(Besoin!J25="","",Besoin!J25)</f>
        <v>0</v>
      </c>
    </row>
    <row r="27" spans="1:21">
      <c r="E27" s="15" t="s">
        <v>36</v>
      </c>
      <c r="F27" s="6">
        <v>0</v>
      </c>
      <c r="G27" s="6"/>
      <c r="H27">
        <f t="shared" si="2"/>
        <v>0</v>
      </c>
      <c r="I27" s="10"/>
      <c r="J27">
        <f t="shared" si="3"/>
        <v>0</v>
      </c>
      <c r="M27" s="5" t="str">
        <f>IF(Besoin!B26="","",Besoin!B26)</f>
        <v>SVT</v>
      </c>
      <c r="N27" s="5">
        <f>IF(Besoin!C26="","",Besoin!C26)</f>
        <v>0</v>
      </c>
      <c r="O27" s="5" t="str">
        <f>IF(Besoin!D26="","",Besoin!D26)</f>
        <v/>
      </c>
      <c r="P27" s="5" t="str">
        <f>IF(Besoin!E26="","",Besoin!E26)</f>
        <v/>
      </c>
      <c r="Q27" s="5" t="str">
        <f>IF(Besoin!F26="","",Besoin!F26)</f>
        <v/>
      </c>
      <c r="R27" s="5" t="str">
        <f>IF(Besoin!G26="","",Besoin!G26)</f>
        <v/>
      </c>
      <c r="S27" s="5">
        <f>IF(Besoin!H26="","",Besoin!H26)</f>
        <v>0</v>
      </c>
      <c r="T27" s="5" t="str">
        <f>IF(Besoin!I26="","",Besoin!I26)</f>
        <v/>
      </c>
      <c r="U27" s="5">
        <f>IF(Besoin!J26="","",Besoin!J26)</f>
        <v>0</v>
      </c>
    </row>
    <row r="28" spans="1:21">
      <c r="E28" s="15" t="s">
        <v>23</v>
      </c>
      <c r="F28" s="6">
        <v>0</v>
      </c>
      <c r="G28" s="29">
        <v>3</v>
      </c>
      <c r="H28">
        <f t="shared" si="2"/>
        <v>0</v>
      </c>
      <c r="I28" s="10"/>
      <c r="J28">
        <f t="shared" si="3"/>
        <v>0</v>
      </c>
      <c r="M28" s="5" t="str">
        <f>IF(Besoin!B27="","",Besoin!B27)</f>
        <v>Ens_scient</v>
      </c>
      <c r="N28" s="5" t="str">
        <f>IF(Besoin!C27="","",Besoin!C27)</f>
        <v/>
      </c>
      <c r="O28" s="5" t="str">
        <f>IF(Besoin!D27="","",Besoin!D27)</f>
        <v/>
      </c>
      <c r="P28" s="5">
        <f>IF(Besoin!E27="","",Besoin!E27)</f>
        <v>0</v>
      </c>
      <c r="Q28" s="5" t="str">
        <f>IF(Besoin!F27="","",Besoin!F27)</f>
        <v/>
      </c>
      <c r="R28" s="5" t="str">
        <f>IF(Besoin!G27="","",Besoin!G27)</f>
        <v/>
      </c>
      <c r="S28" s="5" t="str">
        <f>IF(Besoin!H27="","",Besoin!H27)</f>
        <v/>
      </c>
      <c r="T28" s="5" t="str">
        <f>IF(Besoin!I27="","",Besoin!I27)</f>
        <v/>
      </c>
      <c r="U28" s="5" t="str">
        <f>IF(Besoin!J27="","",Besoin!J27)</f>
        <v/>
      </c>
    </row>
    <row r="29" spans="1:21">
      <c r="E29" s="19" t="s">
        <v>37</v>
      </c>
      <c r="F29" s="6"/>
      <c r="G29" s="6"/>
      <c r="H29">
        <f t="shared" si="2"/>
        <v>0</v>
      </c>
      <c r="I29" s="10"/>
      <c r="J29">
        <f t="shared" si="3"/>
        <v>0</v>
      </c>
      <c r="M29" s="5" t="str">
        <f>IF(Besoin!B28="","",Besoin!B28)</f>
        <v>Spécialité S</v>
      </c>
      <c r="N29" s="5" t="str">
        <f>IF(Besoin!C28="","",Besoin!C28)</f>
        <v/>
      </c>
      <c r="O29" s="5" t="str">
        <f>IF(Besoin!D28="","",Besoin!D28)</f>
        <v/>
      </c>
      <c r="P29" s="5" t="str">
        <f>IF(Besoin!E28="","",Besoin!E28)</f>
        <v/>
      </c>
      <c r="Q29" s="5">
        <f>IF(Besoin!F28="","",Besoin!F28)</f>
        <v>0</v>
      </c>
      <c r="R29" s="5" t="str">
        <f>IF(Besoin!G28="","",Besoin!G28)</f>
        <v/>
      </c>
      <c r="S29" s="5" t="str">
        <f>IF(Besoin!H28="","",Besoin!H28)</f>
        <v/>
      </c>
      <c r="T29" s="5" t="str">
        <f>IF(Besoin!I28="","",Besoin!I28)</f>
        <v/>
      </c>
      <c r="U29" s="5" t="str">
        <f>IF(Besoin!J28="","",Besoin!J28)</f>
        <v/>
      </c>
    </row>
    <row r="30" spans="1:21">
      <c r="E30" s="19" t="s">
        <v>37</v>
      </c>
      <c r="F30" s="6"/>
      <c r="G30" s="6"/>
      <c r="H30">
        <f t="shared" si="2"/>
        <v>0</v>
      </c>
      <c r="I30" s="10"/>
      <c r="J30">
        <f t="shared" si="3"/>
        <v>0</v>
      </c>
      <c r="M30" s="5" t="str">
        <f>IF(Besoin!B29="","",Besoin!B29)</f>
        <v>Spécialité ES</v>
      </c>
      <c r="N30" s="5" t="str">
        <f>IF(Besoin!C29="","",Besoin!C29)</f>
        <v/>
      </c>
      <c r="O30" s="5" t="str">
        <f>IF(Besoin!D29="","",Besoin!D29)</f>
        <v/>
      </c>
      <c r="P30" s="5" t="str">
        <f>IF(Besoin!E29="","",Besoin!E29)</f>
        <v/>
      </c>
      <c r="Q30" s="5">
        <f>IF(Besoin!F29="","",Besoin!F29)</f>
        <v>0</v>
      </c>
      <c r="R30" s="5" t="str">
        <f>IF(Besoin!G29="","",Besoin!G29)</f>
        <v/>
      </c>
      <c r="S30" s="5" t="str">
        <f>IF(Besoin!H29="","",Besoin!H29)</f>
        <v/>
      </c>
      <c r="T30" s="5" t="str">
        <f>IF(Besoin!I29="","",Besoin!I29)</f>
        <v/>
      </c>
      <c r="U30" s="5" t="str">
        <f>IF(Besoin!J29="","",Besoin!J29)</f>
        <v/>
      </c>
    </row>
    <row r="31" spans="1:21">
      <c r="E31" s="19" t="s">
        <v>37</v>
      </c>
      <c r="F31" s="10"/>
      <c r="G31" s="30"/>
      <c r="H31">
        <f t="shared" si="2"/>
        <v>0</v>
      </c>
      <c r="I31" s="10"/>
      <c r="J31">
        <f t="shared" si="3"/>
        <v>0</v>
      </c>
      <c r="K31" s="3"/>
      <c r="M31" s="5" t="str">
        <f>IF(Besoin!B30="","",Besoin!B30)</f>
        <v>Spécialité L</v>
      </c>
      <c r="N31" s="5" t="str">
        <f>IF(Besoin!C30="","",Besoin!C30)</f>
        <v/>
      </c>
      <c r="O31" s="5" t="str">
        <f>IF(Besoin!D30="","",Besoin!D30)</f>
        <v/>
      </c>
      <c r="P31" s="5" t="str">
        <f>IF(Besoin!E30="","",Besoin!E30)</f>
        <v/>
      </c>
      <c r="Q31" s="5" t="str">
        <f>IF(Besoin!F30="","",Besoin!F30)</f>
        <v/>
      </c>
      <c r="R31" s="5" t="str">
        <f>IF(Besoin!G30="","",Besoin!G30)</f>
        <v/>
      </c>
      <c r="S31" s="5" t="str">
        <f>IF(Besoin!H30="","",Besoin!H30)</f>
        <v/>
      </c>
      <c r="T31" s="5" t="str">
        <f>IF(Besoin!I30="","",Besoin!I30)</f>
        <v/>
      </c>
      <c r="U31" s="5" t="str">
        <f>IF(Besoin!J30="","",Besoin!J30)</f>
        <v/>
      </c>
    </row>
    <row r="32" spans="1:21">
      <c r="H32" s="25">
        <f>SUM(H19:H31)</f>
        <v>0</v>
      </c>
      <c r="I32" s="25">
        <f>SUM(I19:I31)</f>
        <v>0</v>
      </c>
      <c r="J32" s="25">
        <f>SUM(J19:J31)</f>
        <v>0</v>
      </c>
      <c r="M32" s="5" t="str">
        <f>IF(Besoin!B31="","",Besoin!B31)</f>
        <v>AP</v>
      </c>
      <c r="N32" s="5" t="str">
        <f>IF(Besoin!C31="","",Besoin!C31)</f>
        <v/>
      </c>
      <c r="O32" s="5">
        <f>IF(Besoin!D31="","",Besoin!D31)</f>
        <v>0</v>
      </c>
      <c r="P32" s="5">
        <f>IF(Besoin!E31="","",Besoin!E31)</f>
        <v>0</v>
      </c>
      <c r="Q32" s="5">
        <f>IF(Besoin!F31="","",Besoin!F31)</f>
        <v>0</v>
      </c>
      <c r="R32" s="5" t="str">
        <f>IF(Besoin!G31="","",Besoin!G31)</f>
        <v/>
      </c>
      <c r="S32" s="5" t="str">
        <f>IF(Besoin!H31="","",Besoin!H31)</f>
        <v/>
      </c>
      <c r="T32" s="5" t="str">
        <f>IF(Besoin!I31="","",Besoin!I31)</f>
        <v/>
      </c>
      <c r="U32" s="5" t="str">
        <f>IF(Besoin!J31="","",Besoin!J31)</f>
        <v/>
      </c>
    </row>
    <row r="33" spans="5:21">
      <c r="G33" s="31"/>
      <c r="H33" s="32"/>
      <c r="J33" s="3"/>
      <c r="M33" s="5" t="str">
        <f>IF(Besoin!B32="","",Besoin!B32)</f>
        <v>Droit</v>
      </c>
      <c r="N33" s="5" t="str">
        <f>IF(Besoin!C32="","",Besoin!C32)</f>
        <v/>
      </c>
      <c r="O33" s="5" t="str">
        <f>IF(Besoin!D32="","",Besoin!D32)</f>
        <v/>
      </c>
      <c r="P33" s="5" t="str">
        <f>IF(Besoin!E32="","",Besoin!E32)</f>
        <v/>
      </c>
      <c r="Q33" s="5" t="str">
        <f>IF(Besoin!F32="","",Besoin!F32)</f>
        <v/>
      </c>
      <c r="R33" s="5" t="str">
        <f>IF(Besoin!G32="","",Besoin!G32)</f>
        <v/>
      </c>
      <c r="S33" s="5" t="str">
        <f>IF(Besoin!H32="","",Besoin!H32)</f>
        <v/>
      </c>
      <c r="T33" s="5" t="str">
        <f>IF(Besoin!I32="","",Besoin!I32)</f>
        <v/>
      </c>
      <c r="U33" s="5" t="str">
        <f>IF(Besoin!J32="","",Besoin!J32)</f>
        <v/>
      </c>
    </row>
    <row r="34" spans="5:21">
      <c r="G34" s="31"/>
      <c r="H34" s="31" t="s">
        <v>10</v>
      </c>
      <c r="I34" s="25">
        <f>I17+I32</f>
        <v>0</v>
      </c>
      <c r="J34" s="33">
        <f>J17+J32</f>
        <v>0</v>
      </c>
      <c r="M34" s="5" t="str">
        <f>IF(Besoin!B33="","",Besoin!B33)</f>
        <v>Disciplines supplémentaires</v>
      </c>
      <c r="N34" s="5" t="str">
        <f>IF(Besoin!C33="","",Besoin!C33)</f>
        <v/>
      </c>
      <c r="O34" s="5" t="str">
        <f>IF(Besoin!D33="","",Besoin!D33)</f>
        <v/>
      </c>
      <c r="P34" s="5" t="str">
        <f>IF(Besoin!E33="","",Besoin!E33)</f>
        <v/>
      </c>
      <c r="Q34" s="5" t="str">
        <f>IF(Besoin!F33="","",Besoin!F33)</f>
        <v/>
      </c>
      <c r="R34" s="5" t="str">
        <f>IF(Besoin!G33="","",Besoin!G33)</f>
        <v/>
      </c>
      <c r="S34" s="5">
        <f>IF(Besoin!H33="","",Besoin!H33)</f>
        <v>0</v>
      </c>
      <c r="T34" s="5" t="str">
        <f>IF(Besoin!I33="","",Besoin!I33)</f>
        <v/>
      </c>
      <c r="U34" s="5">
        <f>IF(Besoin!J33="","",Besoin!J33)</f>
        <v>0</v>
      </c>
    </row>
    <row r="35" spans="5:21">
      <c r="H35" s="2" t="s">
        <v>38</v>
      </c>
      <c r="I35" s="34" t="e">
        <f>I34/$B$3</f>
        <v>#DIV/0!</v>
      </c>
      <c r="M35" s="5" t="str">
        <f>IF(Besoin!B34="","",Besoin!B34)</f>
        <v>Autres options à répartir</v>
      </c>
      <c r="N35" s="5" t="str">
        <f>IF(Besoin!C34="","",Besoin!C34)</f>
        <v/>
      </c>
      <c r="O35" s="5">
        <f>IF(Besoin!D34="","",Besoin!D34)</f>
        <v>0</v>
      </c>
      <c r="P35" s="5">
        <f>IF(Besoin!E34="","",Besoin!E34)</f>
        <v>0</v>
      </c>
      <c r="Q35" s="5" t="str">
        <f>IF(Besoin!F34="","",Besoin!F34)</f>
        <v/>
      </c>
      <c r="R35" s="5" t="str">
        <f>IF(Besoin!G34="","",Besoin!G34)</f>
        <v/>
      </c>
      <c r="S35" s="5" t="str">
        <f>IF(Besoin!H34="","",Besoin!H34)</f>
        <v/>
      </c>
      <c r="T35" s="5" t="str">
        <f>IF(Besoin!I34="","",Besoin!I34)</f>
        <v/>
      </c>
      <c r="U35" s="5" t="str">
        <f>IF(Besoin!J34="","",Besoin!J34)</f>
        <v/>
      </c>
    </row>
    <row r="36" spans="5:21">
      <c r="M36" s="5" t="str">
        <f>IF(Besoin!B35="","",Besoin!B35)</f>
        <v/>
      </c>
      <c r="N36" s="5" t="str">
        <f>IF(Besoin!C35="","",Besoin!C35)</f>
        <v/>
      </c>
      <c r="O36" s="5" t="str">
        <f>IF(Besoin!D35="","",Besoin!D35)</f>
        <v/>
      </c>
      <c r="P36" s="5" t="str">
        <f>IF(Besoin!E35="","",Besoin!E35)</f>
        <v/>
      </c>
      <c r="Q36" s="5" t="str">
        <f>IF(Besoin!F35="","",Besoin!F35)</f>
        <v/>
      </c>
      <c r="R36" s="5" t="str">
        <f>IF(Besoin!G35="","",Besoin!G35)</f>
        <v/>
      </c>
      <c r="S36" s="5" t="str">
        <f>IF(Besoin!H35="","",Besoin!H35)</f>
        <v/>
      </c>
      <c r="T36" s="5" t="str">
        <f>IF(Besoin!I35="","",Besoin!I35)</f>
        <v/>
      </c>
      <c r="U36" s="5" t="str">
        <f>IF(Besoin!J35="","",Besoin!J35)</f>
        <v/>
      </c>
    </row>
    <row r="37" spans="5:21">
      <c r="M37" s="5" t="str">
        <f>IF(Besoin!B36="","",Besoin!B36)</f>
        <v/>
      </c>
      <c r="N37" s="5" t="str">
        <f>IF(Besoin!C36="","",Besoin!C36)</f>
        <v/>
      </c>
      <c r="O37" s="5" t="str">
        <f>IF(Besoin!D36="","",Besoin!D36)</f>
        <v/>
      </c>
      <c r="P37" s="5" t="str">
        <f>IF(Besoin!E36="","",Besoin!E36)</f>
        <v/>
      </c>
      <c r="Q37" s="5" t="str">
        <f>IF(Besoin!F36="","",Besoin!F36)</f>
        <v/>
      </c>
      <c r="R37" s="5" t="str">
        <f>IF(Besoin!G36="","",Besoin!G36)</f>
        <v/>
      </c>
      <c r="S37" s="5" t="str">
        <f>IF(Besoin!H36="","",Besoin!H36)</f>
        <v/>
      </c>
      <c r="T37" s="5" t="str">
        <f>IF(Besoin!I36="","",Besoin!I36)</f>
        <v/>
      </c>
      <c r="U37" s="5" t="str">
        <f>IF(Besoin!J36="","",Besoin!J36)</f>
        <v/>
      </c>
    </row>
    <row r="38" spans="5:21">
      <c r="E38" s="35" t="s">
        <v>39</v>
      </c>
      <c r="F38" s="36"/>
      <c r="G38" s="37"/>
      <c r="H38" s="38"/>
      <c r="M38" s="5" t="str">
        <f>IF(Besoin!B37="","",Besoin!B37)</f>
        <v>Pondération</v>
      </c>
      <c r="N38" s="5" t="str">
        <f>IF(Besoin!C37="","",Besoin!C37)</f>
        <v/>
      </c>
      <c r="O38" s="5" t="str">
        <f>IF(Besoin!D37="","",Besoin!D37)</f>
        <v/>
      </c>
      <c r="P38" s="5" t="str">
        <f>IF(Besoin!E37="","",Besoin!E37)</f>
        <v/>
      </c>
      <c r="Q38" s="5" t="str">
        <f>IF(Besoin!F37="","",Besoin!F37)</f>
        <v/>
      </c>
      <c r="R38" s="5">
        <f>IF(Besoin!G37="","",Besoin!G37)</f>
        <v>0</v>
      </c>
      <c r="S38" s="5" t="str">
        <f>IF(Besoin!H37="","",Besoin!H37)</f>
        <v/>
      </c>
      <c r="T38" s="5" t="str">
        <f>IF(Besoin!I37="","",Besoin!I37)</f>
        <v/>
      </c>
      <c r="U38" s="5" t="str">
        <f>IF(Besoin!J37="","",Besoin!J37)</f>
        <v/>
      </c>
    </row>
    <row r="39" spans="5:21">
      <c r="E39" s="39"/>
      <c r="F39" t="s">
        <v>6</v>
      </c>
      <c r="G39" t="s">
        <v>30</v>
      </c>
      <c r="H39" s="40" t="s">
        <v>8</v>
      </c>
      <c r="M39" s="5" t="str">
        <f>IF(Besoin!B38="","",Besoin!B38)</f>
        <v/>
      </c>
      <c r="N39" s="5" t="str">
        <f>IF(Besoin!C38="","",Besoin!C38)</f>
        <v/>
      </c>
      <c r="O39" s="5" t="str">
        <f>IF(Besoin!D38="","",Besoin!D38)</f>
        <v/>
      </c>
      <c r="P39" s="5" t="str">
        <f>IF(Besoin!E38="","",Besoin!E38)</f>
        <v/>
      </c>
      <c r="Q39" s="5" t="str">
        <f>IF(Besoin!F38="","",Besoin!F38)</f>
        <v/>
      </c>
      <c r="R39" s="5" t="str">
        <f>IF(Besoin!G38="","",Besoin!G38)</f>
        <v/>
      </c>
      <c r="S39" s="5" t="str">
        <f>IF(Besoin!H38="","",Besoin!H38)</f>
        <v/>
      </c>
      <c r="T39" s="5" t="str">
        <f>IF(Besoin!I38="","",Besoin!I38)</f>
        <v/>
      </c>
      <c r="U39" s="5" t="str">
        <f>IF(Besoin!J38="","",Besoin!J38)</f>
        <v/>
      </c>
    </row>
    <row r="40" spans="5:21">
      <c r="E40" s="41" t="s">
        <v>40</v>
      </c>
      <c r="F40" s="6">
        <v>0</v>
      </c>
      <c r="G40" s="6">
        <v>0</v>
      </c>
      <c r="H40" s="42">
        <f t="shared" ref="H40:H47" si="4">G40*F40</f>
        <v>0</v>
      </c>
      <c r="M40" s="5" t="str">
        <f>IF(Besoin!B39="","",Besoin!B39)</f>
        <v/>
      </c>
      <c r="N40" s="5" t="str">
        <f>IF(Besoin!C39="","",Besoin!C39)</f>
        <v>Reste à répartir</v>
      </c>
      <c r="O40" s="5">
        <f>IF(Besoin!D39="","",Besoin!D39)</f>
        <v>0</v>
      </c>
      <c r="P40" s="5">
        <f>IF(Besoin!E39="","",Besoin!E39)</f>
        <v>0</v>
      </c>
      <c r="Q40" s="5">
        <f>IF(Besoin!F39="","",Besoin!F39)</f>
        <v>0</v>
      </c>
      <c r="R40" s="5">
        <f>IF(Besoin!G39="","",Besoin!G39)</f>
        <v>0</v>
      </c>
      <c r="S40" s="5">
        <f>IF(Besoin!H39="","",Besoin!H39)</f>
        <v>0</v>
      </c>
      <c r="T40" s="5" t="str">
        <f>IF(Besoin!I39="","",Besoin!I39)</f>
        <v/>
      </c>
      <c r="U40" s="5" t="str">
        <f>IF(Besoin!J39="","",Besoin!J39)</f>
        <v/>
      </c>
    </row>
    <row r="41" spans="5:21">
      <c r="E41" s="41" t="s">
        <v>41</v>
      </c>
      <c r="F41" s="6">
        <v>0</v>
      </c>
      <c r="G41" s="6">
        <v>0</v>
      </c>
      <c r="H41" s="42">
        <f t="shared" si="4"/>
        <v>0</v>
      </c>
      <c r="M41" s="5" t="str">
        <f>IF(Besoin!B40="","",Besoin!B40)</f>
        <v/>
      </c>
      <c r="N41" s="5" t="str">
        <f>IF(Besoin!C40="","",Besoin!C40)</f>
        <v/>
      </c>
      <c r="O41" s="5" t="str">
        <f>IF(Besoin!D40="","",Besoin!D40)</f>
        <v/>
      </c>
      <c r="P41" s="5" t="str">
        <f>IF(Besoin!E40="","",Besoin!E40)</f>
        <v/>
      </c>
      <c r="Q41" s="5" t="str">
        <f>IF(Besoin!F40="","",Besoin!F40)</f>
        <v/>
      </c>
      <c r="R41" s="5" t="str">
        <f>IF(Besoin!G40="","",Besoin!G40)</f>
        <v/>
      </c>
      <c r="S41" s="5" t="str">
        <f>IF(Besoin!H40="","",Besoin!H40)</f>
        <v/>
      </c>
      <c r="T41" s="5" t="str">
        <f>IF(Besoin!I40="","",Besoin!I40)</f>
        <v/>
      </c>
      <c r="U41" s="5" t="str">
        <f>IF(Besoin!J40="","",Besoin!J40)</f>
        <v/>
      </c>
    </row>
    <row r="42" spans="5:21">
      <c r="E42" s="41" t="s">
        <v>42</v>
      </c>
      <c r="F42" s="6">
        <v>0</v>
      </c>
      <c r="G42" s="6">
        <v>0</v>
      </c>
      <c r="H42" s="42">
        <f t="shared" si="4"/>
        <v>0</v>
      </c>
      <c r="M42" s="5" t="str">
        <f>IF(Besoin!B41="","",Besoin!B41)</f>
        <v/>
      </c>
      <c r="N42" s="5" t="str">
        <f>IF(Besoin!C41="","",Besoin!C41)</f>
        <v/>
      </c>
      <c r="O42" s="5" t="str">
        <f>IF(Besoin!D41="","",Besoin!D41)</f>
        <v/>
      </c>
      <c r="P42" s="5" t="str">
        <f>IF(Besoin!E41="","",Besoin!E41)</f>
        <v/>
      </c>
      <c r="Q42" s="5" t="str">
        <f>IF(Besoin!F41="","",Besoin!F41)</f>
        <v/>
      </c>
      <c r="R42" s="5" t="str">
        <f>IF(Besoin!G41="","",Besoin!G41)</f>
        <v/>
      </c>
      <c r="S42" s="43">
        <f>IF(Besoin!H41="","",Besoin!H41)</f>
        <v>0</v>
      </c>
      <c r="T42" s="44">
        <f>IF(Besoin!I41="","",Besoin!I41)</f>
        <v>0</v>
      </c>
      <c r="U42" s="5" t="str">
        <f>IF(Besoin!J41="","",Besoin!J41)</f>
        <v/>
      </c>
    </row>
    <row r="43" spans="5:21">
      <c r="E43" s="41" t="s">
        <v>43</v>
      </c>
      <c r="F43" s="6">
        <v>0</v>
      </c>
      <c r="G43" s="6">
        <v>0</v>
      </c>
      <c r="H43" s="42">
        <f t="shared" si="4"/>
        <v>0</v>
      </c>
      <c r="M43" s="5" t="str">
        <f>IF(Besoin!B42="","",Besoin!B42)</f>
        <v/>
      </c>
      <c r="N43" s="5" t="str">
        <f>IF(Besoin!C42="","",Besoin!C42)</f>
        <v/>
      </c>
      <c r="O43" s="5" t="str">
        <f>IF(Besoin!D42="","",Besoin!D42)</f>
        <v/>
      </c>
      <c r="P43" s="5" t="str">
        <f>IF(Besoin!E42="","",Besoin!E42)</f>
        <v/>
      </c>
      <c r="Q43" s="5" t="str">
        <f>IF(Besoin!F42="","",Besoin!F42)</f>
        <v/>
      </c>
      <c r="R43" s="5" t="str">
        <f>IF(Besoin!G42="","",Besoin!G42)</f>
        <v/>
      </c>
      <c r="S43" s="45" t="str">
        <f>IF(Besoin!H42="","",Besoin!H42)</f>
        <v>Besoins</v>
      </c>
      <c r="T43" s="46" t="str">
        <f>IF(Besoin!I42="","",Besoin!I42)</f>
        <v>Apports</v>
      </c>
      <c r="U43" s="5" t="str">
        <f>IF(Besoin!J42="","",Besoin!J42)</f>
        <v/>
      </c>
    </row>
    <row r="44" spans="5:21">
      <c r="E44" s="41" t="s">
        <v>44</v>
      </c>
      <c r="F44" s="6">
        <v>0</v>
      </c>
      <c r="G44" s="6">
        <v>0</v>
      </c>
      <c r="H44" s="42">
        <f t="shared" si="4"/>
        <v>0</v>
      </c>
      <c r="M44" s="5" t="str">
        <f>IF(Besoin!B43="","",Besoin!B43)</f>
        <v/>
      </c>
      <c r="N44" s="5" t="str">
        <f>IF(Besoin!C43="","",Besoin!C43)</f>
        <v/>
      </c>
      <c r="O44" s="5" t="str">
        <f>IF(Besoin!D43="","",Besoin!D43)</f>
        <v/>
      </c>
      <c r="P44" s="5" t="str">
        <f>IF(Besoin!E43="","",Besoin!E43)</f>
        <v/>
      </c>
      <c r="Q44" s="5" t="str">
        <f>IF(Besoin!F43="","",Besoin!F43)</f>
        <v/>
      </c>
      <c r="R44" s="5" t="str">
        <f>IF(Besoin!G43="","",Besoin!G43)</f>
        <v/>
      </c>
      <c r="S44" s="5" t="str">
        <f>IF(Besoin!H43="","",Besoin!H43)</f>
        <v/>
      </c>
      <c r="T44" s="5" t="str">
        <f>IF(Besoin!I43="","",Besoin!I43)</f>
        <v/>
      </c>
      <c r="U44" s="5" t="str">
        <f>IF(Besoin!J43="","",Besoin!J43)</f>
        <v/>
      </c>
    </row>
    <row r="45" spans="5:21">
      <c r="E45" s="41" t="s">
        <v>45</v>
      </c>
      <c r="F45" s="6">
        <v>0</v>
      </c>
      <c r="G45" s="6">
        <v>0</v>
      </c>
      <c r="H45" s="42">
        <f t="shared" si="4"/>
        <v>0</v>
      </c>
      <c r="I45" s="2"/>
      <c r="M45"/>
    </row>
    <row r="46" spans="5:21">
      <c r="E46" s="47"/>
      <c r="F46" s="6">
        <v>0</v>
      </c>
      <c r="G46" s="6">
        <v>0</v>
      </c>
      <c r="H46" s="42">
        <f t="shared" si="4"/>
        <v>0</v>
      </c>
      <c r="I46" s="2"/>
      <c r="M46"/>
    </row>
    <row r="47" spans="5:21">
      <c r="E47" s="47"/>
      <c r="F47" s="6">
        <v>0</v>
      </c>
      <c r="G47" s="6">
        <v>0</v>
      </c>
      <c r="H47" s="42">
        <f t="shared" si="4"/>
        <v>0</v>
      </c>
      <c r="I47" s="2"/>
      <c r="M47"/>
    </row>
    <row r="48" spans="5:21">
      <c r="E48" s="48"/>
      <c r="F48">
        <f>SUM(F40:F47)</f>
        <v>0</v>
      </c>
      <c r="G48" s="2" t="s">
        <v>10</v>
      </c>
      <c r="H48" s="42">
        <f>SUM(H40:H47)</f>
        <v>0</v>
      </c>
    </row>
    <row r="49" spans="5:8">
      <c r="E49" s="48"/>
      <c r="G49" s="2" t="s">
        <v>1</v>
      </c>
      <c r="H49" s="40">
        <f>G8*B3</f>
        <v>0</v>
      </c>
    </row>
    <row r="50" spans="5:8">
      <c r="E50" s="49"/>
      <c r="F50" s="28"/>
      <c r="G50" s="50" t="s">
        <v>46</v>
      </c>
      <c r="H50" s="51">
        <f>H48-H49</f>
        <v>0</v>
      </c>
    </row>
  </sheetData>
  <sheetProtection sheet="1" objects="1" scenarios="1" selectLockedCells="1"/>
  <mergeCells count="1">
    <mergeCell ref="A17:A24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7"/>
  <sheetViews>
    <sheetView zoomScale="75" zoomScaleNormal="75" workbookViewId="0">
      <selection activeCell="F19" sqref="F19"/>
    </sheetView>
  </sheetViews>
  <sheetFormatPr baseColWidth="10" defaultColWidth="9" defaultRowHeight="15.75"/>
  <cols>
    <col min="1" max="1" width="24.875"/>
    <col min="2" max="2" width="8.375"/>
    <col min="3" max="3" width="7.875"/>
    <col min="4" max="4" width="3.875"/>
    <col min="5" max="5" width="30"/>
    <col min="6" max="6" width="12.25"/>
    <col min="7" max="7" width="12.5"/>
    <col min="8" max="8" width="9.5"/>
    <col min="9" max="9" width="16.375"/>
    <col min="10" max="10" width="8.25"/>
    <col min="11" max="13" width="5.875"/>
    <col min="14" max="14" width="18.625"/>
    <col min="15" max="21" width="9.75"/>
    <col min="22" max="22" width="8.875" style="17"/>
    <col min="23" max="1025" width="9.75"/>
  </cols>
  <sheetData>
    <row r="1" spans="1:22">
      <c r="V1"/>
    </row>
    <row r="2" spans="1:22">
      <c r="A2" s="3" t="s">
        <v>1</v>
      </c>
      <c r="E2" s="3" t="s">
        <v>47</v>
      </c>
      <c r="V2"/>
    </row>
    <row r="3" spans="1:22">
      <c r="A3" t="s">
        <v>3</v>
      </c>
      <c r="B3" s="6">
        <v>0</v>
      </c>
      <c r="E3" s="3"/>
      <c r="V3"/>
    </row>
    <row r="4" spans="1:22">
      <c r="A4" t="s">
        <v>48</v>
      </c>
      <c r="B4" s="10"/>
      <c r="C4" t="e">
        <f>B4/B3</f>
        <v>#DIV/0!</v>
      </c>
      <c r="E4" s="3" t="s">
        <v>2</v>
      </c>
      <c r="N4" s="52"/>
      <c r="O4" s="5">
        <f>Besoin!C1</f>
        <v>2019</v>
      </c>
      <c r="P4" s="5"/>
      <c r="Q4" s="5"/>
      <c r="R4" s="5"/>
      <c r="S4" s="5"/>
      <c r="T4" s="5"/>
      <c r="U4" s="5"/>
      <c r="V4" s="5"/>
    </row>
    <row r="5" spans="1:22" ht="31.5">
      <c r="N5" s="7" t="str">
        <f>IF(Besoin!B2="","",Besoin!B2)</f>
        <v/>
      </c>
      <c r="O5" s="8" t="str">
        <f>Besoin!C2</f>
        <v>besoin TRMD</v>
      </c>
      <c r="P5" s="8" t="str">
        <f>Besoin!D2</f>
        <v>2nde à répartir</v>
      </c>
      <c r="Q5" s="8" t="str">
        <f>Besoin!E2</f>
        <v>1e à répartir</v>
      </c>
      <c r="R5" s="8" t="str">
        <f>Besoin!F2</f>
        <v>term à répartir</v>
      </c>
      <c r="S5" s="9"/>
      <c r="T5" s="8" t="str">
        <f>Besoin!H2</f>
        <v>Total Besoins</v>
      </c>
      <c r="U5" s="8" t="str">
        <f>Besoin!I2</f>
        <v>Apports</v>
      </c>
      <c r="V5" s="8" t="str">
        <f>Besoin!J2</f>
        <v>différence</v>
      </c>
    </row>
    <row r="6" spans="1:22">
      <c r="B6" t="s">
        <v>11</v>
      </c>
      <c r="C6" t="s">
        <v>8</v>
      </c>
      <c r="N6" s="5" t="str">
        <f>IF(Besoin!B3="","",Besoin!B3)</f>
        <v>Français+latin</v>
      </c>
      <c r="O6" s="5">
        <f>IF(Besoin!C3="","",Besoin!C3)</f>
        <v>0</v>
      </c>
      <c r="P6" s="5" t="str">
        <f>IF(Besoin!D3="","",Besoin!D3)</f>
        <v/>
      </c>
      <c r="Q6" s="5" t="str">
        <f>IF(Besoin!E3="","",Besoin!E3)</f>
        <v/>
      </c>
      <c r="R6" s="5" t="str">
        <f>IF(Besoin!F3="","",Besoin!F3)</f>
        <v/>
      </c>
      <c r="S6" s="5" t="str">
        <f>IF(Besoin!G3="","",Besoin!G3)</f>
        <v/>
      </c>
      <c r="T6" s="5">
        <f>IF(Besoin!H3="","",Besoin!H3)</f>
        <v>0</v>
      </c>
      <c r="U6" s="5" t="str">
        <f>IF(Besoin!I3="","",Besoin!I3)</f>
        <v/>
      </c>
      <c r="V6" s="5">
        <f>IF(Besoin!J3="","",Besoin!J3)</f>
        <v>0</v>
      </c>
    </row>
    <row r="7" spans="1:22" ht="31.5">
      <c r="A7" s="53" t="s">
        <v>13</v>
      </c>
      <c r="B7" s="17">
        <v>16</v>
      </c>
      <c r="C7" s="3">
        <f>B7*$B$3</f>
        <v>0</v>
      </c>
      <c r="E7" s="54" t="s">
        <v>5</v>
      </c>
      <c r="F7" s="55" t="s">
        <v>6</v>
      </c>
      <c r="G7" s="55" t="s">
        <v>7</v>
      </c>
      <c r="H7" s="55" t="s">
        <v>8</v>
      </c>
      <c r="I7" s="56" t="s">
        <v>49</v>
      </c>
      <c r="J7" s="55" t="s">
        <v>10</v>
      </c>
      <c r="N7" s="5" t="str">
        <f>IF(Besoin!B4="","",Besoin!B4)</f>
        <v>Philosophie</v>
      </c>
      <c r="O7" s="5">
        <f>IF(Besoin!C4="","",Besoin!C4)</f>
        <v>0</v>
      </c>
      <c r="P7" s="5" t="str">
        <f>IF(Besoin!D4="","",Besoin!D4)</f>
        <v/>
      </c>
      <c r="Q7" s="5" t="str">
        <f>IF(Besoin!E4="","",Besoin!E4)</f>
        <v/>
      </c>
      <c r="R7" s="5" t="str">
        <f>IF(Besoin!F4="","",Besoin!F4)</f>
        <v/>
      </c>
      <c r="S7" s="5" t="str">
        <f>IF(Besoin!G4="","",Besoin!G4)</f>
        <v/>
      </c>
      <c r="T7" s="5">
        <f>IF(Besoin!H4="","",Besoin!H4)</f>
        <v>0</v>
      </c>
      <c r="U7" s="5" t="str">
        <f>IF(Besoin!I4="","",Besoin!I4)</f>
        <v/>
      </c>
      <c r="V7" s="5">
        <f>IF(Besoin!J4="","",Besoin!J4)</f>
        <v>0</v>
      </c>
    </row>
    <row r="8" spans="1:22">
      <c r="A8" s="3" t="s">
        <v>50</v>
      </c>
      <c r="B8" s="17">
        <v>12</v>
      </c>
      <c r="C8" s="3">
        <f>B8*$B$3</f>
        <v>0</v>
      </c>
      <c r="E8" s="24" t="s">
        <v>12</v>
      </c>
      <c r="F8" s="16"/>
      <c r="G8" s="18">
        <v>4</v>
      </c>
      <c r="H8" s="18">
        <f>G8*$B$3</f>
        <v>0</v>
      </c>
      <c r="I8" s="57">
        <v>0</v>
      </c>
      <c r="J8">
        <f>H8+I8</f>
        <v>0</v>
      </c>
      <c r="N8" s="5" t="str">
        <f>IF(Besoin!B5="","",Besoin!B5)</f>
        <v>Humanités, littérature</v>
      </c>
      <c r="O8" s="5" t="str">
        <f>IF(Besoin!C5="","",Besoin!C5)</f>
        <v/>
      </c>
      <c r="P8" s="5" t="str">
        <f>IF(Besoin!D5="","",Besoin!D5)</f>
        <v/>
      </c>
      <c r="Q8" s="5">
        <f>IF(Besoin!E5="","",Besoin!E5)</f>
        <v>0</v>
      </c>
      <c r="R8" s="5" t="str">
        <f>IF(Besoin!F5="","",Besoin!F5)</f>
        <v/>
      </c>
      <c r="S8" s="5" t="str">
        <f>IF(Besoin!G5="","",Besoin!G5)</f>
        <v/>
      </c>
      <c r="T8" s="5" t="str">
        <f>IF(Besoin!H5="","",Besoin!H5)</f>
        <v/>
      </c>
      <c r="U8" s="5" t="str">
        <f>IF(Besoin!I5="","",Besoin!I5)</f>
        <v/>
      </c>
      <c r="V8" s="5" t="str">
        <f>IF(Besoin!J5="","",Besoin!J5)</f>
        <v/>
      </c>
    </row>
    <row r="9" spans="1:22">
      <c r="A9" s="19" t="s">
        <v>15</v>
      </c>
      <c r="B9" s="17">
        <v>8</v>
      </c>
      <c r="C9" s="3">
        <f>B9*$B$3</f>
        <v>0</v>
      </c>
      <c r="E9" s="24" t="s">
        <v>16</v>
      </c>
      <c r="F9" s="15">
        <f>F55</f>
        <v>0</v>
      </c>
      <c r="G9" s="18">
        <v>4.5</v>
      </c>
      <c r="H9" s="18"/>
      <c r="I9" s="58">
        <f>H57</f>
        <v>0</v>
      </c>
      <c r="J9">
        <f>I9</f>
        <v>0</v>
      </c>
      <c r="N9" s="5" t="str">
        <f>IF(Besoin!B6="","",Besoin!B6)</f>
        <v>LCA</v>
      </c>
      <c r="O9" s="5" t="str">
        <f>IF(Besoin!C6="","",Besoin!C6)</f>
        <v/>
      </c>
      <c r="P9" s="5" t="str">
        <f>IF(Besoin!D6="","",Besoin!D6)</f>
        <v/>
      </c>
      <c r="Q9" s="5">
        <f>IF(Besoin!E6="","",Besoin!E6)</f>
        <v>0</v>
      </c>
      <c r="R9" s="5" t="str">
        <f>IF(Besoin!F6="","",Besoin!F6)</f>
        <v/>
      </c>
      <c r="S9" s="5" t="str">
        <f>IF(Besoin!G6="","",Besoin!G6)</f>
        <v/>
      </c>
      <c r="T9" s="5" t="str">
        <f>IF(Besoin!H6="","",Besoin!H6)</f>
        <v/>
      </c>
      <c r="U9" s="5" t="str">
        <f>IF(Besoin!I6="","",Besoin!I6)</f>
        <v/>
      </c>
      <c r="V9" s="5" t="str">
        <f>IF(Besoin!J6="","",Besoin!J6)</f>
        <v/>
      </c>
    </row>
    <row r="10" spans="1:22">
      <c r="A10" s="19" t="s">
        <v>17</v>
      </c>
      <c r="B10" s="6">
        <v>0</v>
      </c>
      <c r="C10">
        <f>B10*B3</f>
        <v>0</v>
      </c>
      <c r="E10" s="24" t="s">
        <v>51</v>
      </c>
      <c r="F10" s="16"/>
      <c r="G10" s="18">
        <v>3</v>
      </c>
      <c r="H10" s="18">
        <f>G10*$B$3</f>
        <v>0</v>
      </c>
      <c r="I10" s="57">
        <v>0</v>
      </c>
      <c r="J10">
        <f>H10+I10</f>
        <v>0</v>
      </c>
      <c r="N10" s="5" t="str">
        <f>IF(Besoin!B7="","",Besoin!B7)</f>
        <v>Langues, littérature …</v>
      </c>
      <c r="O10" s="5" t="str">
        <f>IF(Besoin!C7="","",Besoin!C7)</f>
        <v/>
      </c>
      <c r="P10" s="5" t="str">
        <f>IF(Besoin!D7="","",Besoin!D7)</f>
        <v/>
      </c>
      <c r="Q10" s="5">
        <f>IF(Besoin!E7="","",Besoin!E7)</f>
        <v>0</v>
      </c>
      <c r="R10" s="5" t="str">
        <f>IF(Besoin!F7="","",Besoin!F7)</f>
        <v/>
      </c>
      <c r="S10" s="5" t="str">
        <f>IF(Besoin!G7="","",Besoin!G7)</f>
        <v/>
      </c>
      <c r="T10" s="5" t="str">
        <f>IF(Besoin!H7="","",Besoin!H7)</f>
        <v/>
      </c>
      <c r="U10" s="5" t="str">
        <f>IF(Besoin!I7="","",Besoin!I7)</f>
        <v/>
      </c>
      <c r="V10" s="5" t="str">
        <f>IF(Besoin!J7="","",Besoin!J7)</f>
        <v/>
      </c>
    </row>
    <row r="11" spans="1:22">
      <c r="A11" s="3" t="s">
        <v>52</v>
      </c>
      <c r="C11" s="21">
        <f>SUM(C7:C10)</f>
        <v>0</v>
      </c>
      <c r="E11" s="24" t="s">
        <v>53</v>
      </c>
      <c r="F11" s="16"/>
      <c r="G11" s="18">
        <v>2</v>
      </c>
      <c r="H11" s="18">
        <f>G11*$B$3</f>
        <v>0</v>
      </c>
      <c r="I11" s="57">
        <v>0</v>
      </c>
      <c r="J11">
        <f>H11+I11</f>
        <v>0</v>
      </c>
      <c r="N11" s="5" t="str">
        <f>IF(Besoin!B8="","",Besoin!B8)</f>
        <v>Anglais</v>
      </c>
      <c r="O11" s="5">
        <f>IF(Besoin!C8="","",Besoin!C8)</f>
        <v>0</v>
      </c>
      <c r="P11" s="5" t="str">
        <f>IF(Besoin!D8="","",Besoin!D8)</f>
        <v/>
      </c>
      <c r="Q11" s="5" t="str">
        <f>IF(Besoin!E8="","",Besoin!E8)</f>
        <v/>
      </c>
      <c r="R11" s="5" t="str">
        <f>IF(Besoin!F8="","",Besoin!F8)</f>
        <v/>
      </c>
      <c r="S11" s="5" t="str">
        <f>IF(Besoin!G8="","",Besoin!G8)</f>
        <v/>
      </c>
      <c r="T11" s="5">
        <f>IF(Besoin!H8="","",Besoin!H8)</f>
        <v>0</v>
      </c>
      <c r="U11" s="5" t="str">
        <f>IF(Besoin!I8="","",Besoin!I8)</f>
        <v/>
      </c>
      <c r="V11" s="5">
        <f>IF(Besoin!J8="","",Besoin!J8)</f>
        <v>0</v>
      </c>
    </row>
    <row r="12" spans="1:22">
      <c r="C12" s="22"/>
      <c r="E12" s="24" t="s">
        <v>23</v>
      </c>
      <c r="F12" s="16"/>
      <c r="G12" s="18">
        <v>2</v>
      </c>
      <c r="H12" s="18">
        <f>G12*$B$3</f>
        <v>0</v>
      </c>
      <c r="I12" s="57">
        <v>0</v>
      </c>
      <c r="J12">
        <f>H12+I12</f>
        <v>0</v>
      </c>
      <c r="N12" s="5" t="str">
        <f>IF(Besoin!B9="","",Besoin!B9)</f>
        <v>Allemand</v>
      </c>
      <c r="O12" s="5">
        <f>IF(Besoin!C9="","",Besoin!C9)</f>
        <v>0</v>
      </c>
      <c r="P12" s="5" t="str">
        <f>IF(Besoin!D9="","",Besoin!D9)</f>
        <v/>
      </c>
      <c r="Q12" s="5" t="str">
        <f>IF(Besoin!E9="","",Besoin!E9)</f>
        <v/>
      </c>
      <c r="R12" s="5" t="str">
        <f>IF(Besoin!F9="","",Besoin!F9)</f>
        <v/>
      </c>
      <c r="S12" s="5" t="str">
        <f>IF(Besoin!G9="","",Besoin!G9)</f>
        <v/>
      </c>
      <c r="T12" s="5">
        <f>IF(Besoin!H9="","",Besoin!H9)</f>
        <v>0</v>
      </c>
      <c r="U12" s="5" t="str">
        <f>IF(Besoin!I9="","",Besoin!I9)</f>
        <v/>
      </c>
      <c r="V12" s="5">
        <f>IF(Besoin!J9="","",Besoin!J9)</f>
        <v>0</v>
      </c>
    </row>
    <row r="13" spans="1:22">
      <c r="A13" t="s">
        <v>22</v>
      </c>
      <c r="C13" s="59">
        <f>J43</f>
        <v>0</v>
      </c>
      <c r="E13" s="24" t="s">
        <v>25</v>
      </c>
      <c r="F13" s="16"/>
      <c r="G13" s="18">
        <v>0.5</v>
      </c>
      <c r="H13" s="18">
        <f>G13*$B$3</f>
        <v>0</v>
      </c>
      <c r="I13" s="57">
        <v>0</v>
      </c>
      <c r="J13">
        <f>H13+I13</f>
        <v>0</v>
      </c>
      <c r="N13" s="5" t="str">
        <f>IF(Besoin!B10="","",Besoin!B10)</f>
        <v>Espagnol</v>
      </c>
      <c r="O13" s="5">
        <f>IF(Besoin!C10="","",Besoin!C10)</f>
        <v>0</v>
      </c>
      <c r="P13" s="5" t="str">
        <f>IF(Besoin!D10="","",Besoin!D10)</f>
        <v/>
      </c>
      <c r="Q13" s="5" t="str">
        <f>IF(Besoin!E10="","",Besoin!E10)</f>
        <v/>
      </c>
      <c r="R13" s="5" t="str">
        <f>IF(Besoin!F10="","",Besoin!F10)</f>
        <v/>
      </c>
      <c r="S13" s="5" t="str">
        <f>IF(Besoin!G10="","",Besoin!G10)</f>
        <v/>
      </c>
      <c r="T13" s="5">
        <f>IF(Besoin!H10="","",Besoin!H10)</f>
        <v>0</v>
      </c>
      <c r="U13" s="5" t="str">
        <f>IF(Besoin!I10="","",Besoin!I10)</f>
        <v/>
      </c>
      <c r="V13" s="5">
        <f>IF(Besoin!J10="","",Besoin!J10)</f>
        <v>0</v>
      </c>
    </row>
    <row r="14" spans="1:22">
      <c r="A14" t="s">
        <v>24</v>
      </c>
      <c r="C14" s="23">
        <f>C11-C13</f>
        <v>0</v>
      </c>
      <c r="E14" s="24" t="s">
        <v>28</v>
      </c>
      <c r="F14" s="10"/>
      <c r="G14" s="60"/>
      <c r="H14" s="18">
        <f>G14*$B$3</f>
        <v>0</v>
      </c>
      <c r="I14" s="57"/>
      <c r="J14">
        <f>H14+I14</f>
        <v>0</v>
      </c>
      <c r="N14" s="5" t="str">
        <f>IF(Besoin!B11="","",Besoin!B11)</f>
        <v>Italien</v>
      </c>
      <c r="O14" s="5">
        <f>IF(Besoin!C11="","",Besoin!C11)</f>
        <v>0</v>
      </c>
      <c r="P14" s="5" t="str">
        <f>IF(Besoin!D11="","",Besoin!D11)</f>
        <v/>
      </c>
      <c r="Q14" s="5" t="str">
        <f>IF(Besoin!E11="","",Besoin!E11)</f>
        <v/>
      </c>
      <c r="R14" s="5" t="str">
        <f>IF(Besoin!F11="","",Besoin!F11)</f>
        <v/>
      </c>
      <c r="S14" s="5" t="str">
        <f>IF(Besoin!G11="","",Besoin!G11)</f>
        <v/>
      </c>
      <c r="T14" s="5">
        <f>IF(Besoin!H11="","",Besoin!H11)</f>
        <v>0</v>
      </c>
      <c r="U14" s="5" t="str">
        <f>IF(Besoin!I11="","",Besoin!I11)</f>
        <v/>
      </c>
      <c r="V14" s="5">
        <f>IF(Besoin!J11="","",Besoin!J11)</f>
        <v>0</v>
      </c>
    </row>
    <row r="15" spans="1:22">
      <c r="E15" s="2" t="s">
        <v>54</v>
      </c>
      <c r="G15" s="61">
        <f>SUM(G8:G13)</f>
        <v>16</v>
      </c>
      <c r="H15" s="61"/>
      <c r="I15" s="61">
        <f>SUM(I8:I13)</f>
        <v>0</v>
      </c>
      <c r="J15" s="61">
        <f>SUM(J8:J13)</f>
        <v>0</v>
      </c>
      <c r="N15" s="5" t="str">
        <f>IF(Besoin!B12="","",Besoin!B12)</f>
        <v>Autres langues ( chinois, …)</v>
      </c>
      <c r="O15" s="5" t="str">
        <f>IF(Besoin!C12="","",Besoin!C12)</f>
        <v/>
      </c>
      <c r="P15" s="5" t="str">
        <f>IF(Besoin!D12="","",Besoin!D12)</f>
        <v/>
      </c>
      <c r="Q15" s="5" t="str">
        <f>IF(Besoin!E12="","",Besoin!E12)</f>
        <v/>
      </c>
      <c r="R15" s="5" t="str">
        <f>IF(Besoin!F12="","",Besoin!F12)</f>
        <v/>
      </c>
      <c r="S15" s="5" t="str">
        <f>IF(Besoin!G12="","",Besoin!G12)</f>
        <v/>
      </c>
      <c r="T15" s="5">
        <f>IF(Besoin!H12="","",Besoin!H12)</f>
        <v>0</v>
      </c>
      <c r="U15" s="5" t="str">
        <f>IF(Besoin!I12="","",Besoin!I12)</f>
        <v/>
      </c>
      <c r="V15" s="5">
        <f>IF(Besoin!J12="","",Besoin!J12)</f>
        <v>0</v>
      </c>
    </row>
    <row r="16" spans="1:22">
      <c r="N16" s="5" t="str">
        <f>IF(Besoin!B13="","",Besoin!B13)</f>
        <v>Langues à répartir</v>
      </c>
      <c r="O16" s="5" t="str">
        <f>IF(Besoin!C13="","",Besoin!C13)</f>
        <v/>
      </c>
      <c r="P16" s="5">
        <f>IF(Besoin!D13="","",Besoin!D13)</f>
        <v>0</v>
      </c>
      <c r="Q16" s="5">
        <f>IF(Besoin!E13="","",Besoin!E13)</f>
        <v>0</v>
      </c>
      <c r="R16" s="5">
        <f>IF(Besoin!F13="","",Besoin!F13)</f>
        <v>0</v>
      </c>
      <c r="S16" s="5" t="str">
        <f>IF(Besoin!G13="","",Besoin!G13)</f>
        <v/>
      </c>
      <c r="T16" s="5" t="str">
        <f>IF(Besoin!H13="","",Besoin!H13)</f>
        <v/>
      </c>
      <c r="U16" s="5" t="str">
        <f>IF(Besoin!I13="","",Besoin!I13)</f>
        <v/>
      </c>
      <c r="V16" s="5" t="str">
        <f>IF(Besoin!J13="","",Besoin!J13)</f>
        <v/>
      </c>
    </row>
    <row r="17" spans="1:22" ht="31.5">
      <c r="A17" s="1"/>
      <c r="E17" s="26" t="s">
        <v>55</v>
      </c>
      <c r="F17" s="55" t="s">
        <v>6</v>
      </c>
      <c r="G17" s="55" t="s">
        <v>7</v>
      </c>
      <c r="H17" s="55" t="s">
        <v>8</v>
      </c>
      <c r="I17" s="62" t="s">
        <v>49</v>
      </c>
      <c r="J17" s="55" t="s">
        <v>10</v>
      </c>
      <c r="N17" s="5" t="str">
        <f>IF(Besoin!B14="","",Besoin!B14)</f>
        <v>Hist-Géo</v>
      </c>
      <c r="O17" s="5">
        <f>IF(Besoin!C14="","",Besoin!C14)</f>
        <v>0</v>
      </c>
      <c r="P17" s="5" t="str">
        <f>IF(Besoin!D14="","",Besoin!D14)</f>
        <v/>
      </c>
      <c r="Q17" s="5" t="str">
        <f>IF(Besoin!E14="","",Besoin!E14)</f>
        <v/>
      </c>
      <c r="R17" s="5" t="str">
        <f>IF(Besoin!F14="","",Besoin!F14)</f>
        <v/>
      </c>
      <c r="S17" s="5" t="str">
        <f>IF(Besoin!G14="","",Besoin!G14)</f>
        <v/>
      </c>
      <c r="T17" s="5">
        <f>IF(Besoin!H14="","",Besoin!H14)</f>
        <v>0</v>
      </c>
      <c r="U17" s="5" t="str">
        <f>IF(Besoin!I14="","",Besoin!I14)</f>
        <v/>
      </c>
      <c r="V17" s="5">
        <f>IF(Besoin!J14="","",Besoin!J14)</f>
        <v>0</v>
      </c>
    </row>
    <row r="18" spans="1:22">
      <c r="A18" s="1"/>
      <c r="E18" s="24" t="s">
        <v>35</v>
      </c>
      <c r="F18" s="6">
        <v>0</v>
      </c>
      <c r="G18" s="18">
        <v>4</v>
      </c>
      <c r="H18" s="18">
        <f t="shared" ref="H18:H28" si="0">G18*F18</f>
        <v>0</v>
      </c>
      <c r="I18" s="6"/>
      <c r="J18">
        <f t="shared" ref="J18:J28" si="1">H18+I18</f>
        <v>0</v>
      </c>
      <c r="N18" s="5" t="str">
        <f>IF(Besoin!B15="","",Besoin!B15)</f>
        <v>EMC</v>
      </c>
      <c r="O18" s="5" t="str">
        <f>IF(Besoin!C15="","",Besoin!C15)</f>
        <v/>
      </c>
      <c r="P18" s="5">
        <f>IF(Besoin!D15="","",Besoin!D15)</f>
        <v>0</v>
      </c>
      <c r="Q18" s="5">
        <f>IF(Besoin!E15="","",Besoin!E15)</f>
        <v>0</v>
      </c>
      <c r="R18" s="5">
        <f>IF(Besoin!F15="","",Besoin!F15)</f>
        <v>0</v>
      </c>
      <c r="S18" s="5" t="str">
        <f>IF(Besoin!G15="","",Besoin!G15)</f>
        <v/>
      </c>
      <c r="T18" s="5" t="str">
        <f>IF(Besoin!H15="","",Besoin!H15)</f>
        <v/>
      </c>
      <c r="U18" s="5" t="str">
        <f>IF(Besoin!I15="","",Besoin!I15)</f>
        <v/>
      </c>
      <c r="V18" s="5" t="str">
        <f>IF(Besoin!J15="","",Besoin!J15)</f>
        <v/>
      </c>
    </row>
    <row r="19" spans="1:22">
      <c r="A19" s="1"/>
      <c r="E19" s="24" t="s">
        <v>56</v>
      </c>
      <c r="F19" s="6">
        <v>0</v>
      </c>
      <c r="G19" s="18">
        <v>4</v>
      </c>
      <c r="H19" s="18">
        <f t="shared" si="0"/>
        <v>0</v>
      </c>
      <c r="I19" s="6"/>
      <c r="J19">
        <f t="shared" si="1"/>
        <v>0</v>
      </c>
      <c r="N19" s="5" t="str">
        <f>IF(Besoin!B16="","",Besoin!B16)</f>
        <v>Histoire géographie et SP</v>
      </c>
      <c r="O19" s="5" t="str">
        <f>IF(Besoin!C16="","",Besoin!C16)</f>
        <v/>
      </c>
      <c r="P19" s="5" t="str">
        <f>IF(Besoin!D16="","",Besoin!D16)</f>
        <v/>
      </c>
      <c r="Q19" s="5">
        <f>IF(Besoin!E16="","",Besoin!E16)</f>
        <v>0</v>
      </c>
      <c r="R19" s="5" t="str">
        <f>IF(Besoin!F16="","",Besoin!F16)</f>
        <v/>
      </c>
      <c r="S19" s="5" t="str">
        <f>IF(Besoin!G16="","",Besoin!G16)</f>
        <v/>
      </c>
      <c r="T19" s="5" t="str">
        <f>IF(Besoin!H16="","",Besoin!H16)</f>
        <v/>
      </c>
      <c r="U19" s="5" t="str">
        <f>IF(Besoin!I16="","",Besoin!I16)</f>
        <v/>
      </c>
      <c r="V19" s="5" t="str">
        <f>IF(Besoin!J16="","",Besoin!J16)</f>
        <v/>
      </c>
    </row>
    <row r="20" spans="1:22">
      <c r="A20" s="1"/>
      <c r="E20" s="24" t="s">
        <v>57</v>
      </c>
      <c r="F20" s="6">
        <v>0</v>
      </c>
      <c r="G20" s="18">
        <v>4</v>
      </c>
      <c r="H20" s="18">
        <f t="shared" si="0"/>
        <v>0</v>
      </c>
      <c r="I20" s="6"/>
      <c r="J20">
        <f t="shared" si="1"/>
        <v>0</v>
      </c>
      <c r="N20" s="5" t="str">
        <f>IF(Besoin!B17="","",Besoin!B17)</f>
        <v>DNL</v>
      </c>
      <c r="O20" s="5" t="str">
        <f>IF(Besoin!C17="","",Besoin!C17)</f>
        <v/>
      </c>
      <c r="P20" s="5">
        <f>IF(Besoin!D17="","",Besoin!D17)</f>
        <v>0</v>
      </c>
      <c r="Q20" s="5">
        <f>IF(Besoin!E17="","",Besoin!E17)</f>
        <v>0</v>
      </c>
      <c r="R20" s="5">
        <f>IF(Besoin!F17="","",Besoin!F17)</f>
        <v>0</v>
      </c>
      <c r="S20" s="5" t="str">
        <f>IF(Besoin!G17="","",Besoin!G17)</f>
        <v/>
      </c>
      <c r="T20" s="5" t="str">
        <f>IF(Besoin!H17="","",Besoin!H17)</f>
        <v/>
      </c>
      <c r="U20" s="5" t="str">
        <f>IF(Besoin!I17="","",Besoin!I17)</f>
        <v/>
      </c>
      <c r="V20" s="5" t="str">
        <f>IF(Besoin!J17="","",Besoin!J17)</f>
        <v/>
      </c>
    </row>
    <row r="21" spans="1:22">
      <c r="A21" s="1"/>
      <c r="E21" s="24" t="s">
        <v>58</v>
      </c>
      <c r="F21" s="6">
        <v>0</v>
      </c>
      <c r="G21" s="18">
        <v>4</v>
      </c>
      <c r="H21" s="18">
        <f t="shared" si="0"/>
        <v>0</v>
      </c>
      <c r="I21" s="6"/>
      <c r="J21">
        <f t="shared" si="1"/>
        <v>0</v>
      </c>
      <c r="N21" s="5" t="str">
        <f>IF(Besoin!B18="","",Besoin!B18)</f>
        <v>SES</v>
      </c>
      <c r="O21" s="5">
        <f>IF(Besoin!C18="","",Besoin!C18)</f>
        <v>0</v>
      </c>
      <c r="P21" s="5" t="str">
        <f>IF(Besoin!D18="","",Besoin!D18)</f>
        <v/>
      </c>
      <c r="Q21" s="5" t="str">
        <f>IF(Besoin!E18="","",Besoin!E18)</f>
        <v/>
      </c>
      <c r="R21" s="5" t="str">
        <f>IF(Besoin!F18="","",Besoin!F18)</f>
        <v/>
      </c>
      <c r="S21" s="5" t="str">
        <f>IF(Besoin!G18="","",Besoin!G18)</f>
        <v/>
      </c>
      <c r="T21" s="5">
        <f>IF(Besoin!H18="","",Besoin!H18)</f>
        <v>0</v>
      </c>
      <c r="U21" s="5" t="str">
        <f>IF(Besoin!I18="","",Besoin!I18)</f>
        <v/>
      </c>
      <c r="V21" s="5">
        <f>IF(Besoin!J18="","",Besoin!J18)</f>
        <v>0</v>
      </c>
    </row>
    <row r="22" spans="1:22">
      <c r="A22" s="1"/>
      <c r="E22" s="24" t="s">
        <v>32</v>
      </c>
      <c r="F22" s="6">
        <v>0</v>
      </c>
      <c r="G22" s="18">
        <v>4</v>
      </c>
      <c r="H22" s="18">
        <f t="shared" si="0"/>
        <v>0</v>
      </c>
      <c r="I22" s="6"/>
      <c r="J22">
        <f t="shared" si="1"/>
        <v>0</v>
      </c>
      <c r="N22" s="5" t="str">
        <f>IF(Besoin!B19="","",Besoin!B19)</f>
        <v>EPS</v>
      </c>
      <c r="O22" s="5">
        <f>IF(Besoin!C19="","",Besoin!C19)</f>
        <v>0</v>
      </c>
      <c r="P22" s="5" t="str">
        <f>IF(Besoin!D19="","",Besoin!D19)</f>
        <v/>
      </c>
      <c r="Q22" s="5" t="str">
        <f>IF(Besoin!E19="","",Besoin!E19)</f>
        <v/>
      </c>
      <c r="R22" s="5" t="str">
        <f>IF(Besoin!F19="","",Besoin!F19)</f>
        <v/>
      </c>
      <c r="S22" s="5" t="str">
        <f>IF(Besoin!G19="","",Besoin!G19)</f>
        <v/>
      </c>
      <c r="T22" s="5">
        <f>IF(Besoin!H19="","",Besoin!H19)</f>
        <v>0</v>
      </c>
      <c r="U22" s="5" t="str">
        <f>IF(Besoin!I19="","",Besoin!I19)</f>
        <v/>
      </c>
      <c r="V22" s="5">
        <f>IF(Besoin!J19="","",Besoin!J19)</f>
        <v>0</v>
      </c>
    </row>
    <row r="23" spans="1:22">
      <c r="A23" s="1"/>
      <c r="E23" s="24" t="s">
        <v>18</v>
      </c>
      <c r="F23" s="6">
        <v>0</v>
      </c>
      <c r="G23" s="18">
        <v>4</v>
      </c>
      <c r="H23" s="18">
        <f t="shared" si="0"/>
        <v>0</v>
      </c>
      <c r="I23" s="6"/>
      <c r="J23">
        <f t="shared" si="1"/>
        <v>0</v>
      </c>
      <c r="N23" s="5" t="str">
        <f>IF(Besoin!B20="","",Besoin!B20)</f>
        <v>Disciplines artistiques</v>
      </c>
      <c r="O23" s="5">
        <f>IF(Besoin!C20="","",Besoin!C20)</f>
        <v>0</v>
      </c>
      <c r="P23" s="5" t="str">
        <f>IF(Besoin!D20="","",Besoin!D20)</f>
        <v/>
      </c>
      <c r="Q23" s="5" t="str">
        <f>IF(Besoin!E20="","",Besoin!E20)</f>
        <v/>
      </c>
      <c r="R23" s="5" t="str">
        <f>IF(Besoin!F20="","",Besoin!F20)</f>
        <v/>
      </c>
      <c r="S23" s="5" t="str">
        <f>IF(Besoin!G20="","",Besoin!G20)</f>
        <v/>
      </c>
      <c r="T23" s="5">
        <f>IF(Besoin!H20="","",Besoin!H20)</f>
        <v>0</v>
      </c>
      <c r="U23" s="5" t="str">
        <f>IF(Besoin!I20="","",Besoin!I20)</f>
        <v/>
      </c>
      <c r="V23" s="5">
        <f>IF(Besoin!J20="","",Besoin!J20)</f>
        <v>0</v>
      </c>
    </row>
    <row r="24" spans="1:22">
      <c r="A24" s="1"/>
      <c r="E24" s="24" t="s">
        <v>59</v>
      </c>
      <c r="F24" s="6">
        <v>0</v>
      </c>
      <c r="G24" s="18">
        <v>4</v>
      </c>
      <c r="H24" s="18">
        <f t="shared" si="0"/>
        <v>0</v>
      </c>
      <c r="I24" s="6"/>
      <c r="J24">
        <f t="shared" si="1"/>
        <v>0</v>
      </c>
      <c r="N24" s="5" t="str">
        <f>IF(Besoin!B21="","",Besoin!B21)</f>
        <v>Mathématiques</v>
      </c>
      <c r="O24" s="5">
        <f>IF(Besoin!C21="","",Besoin!C21)</f>
        <v>0</v>
      </c>
      <c r="P24" s="5" t="str">
        <f>IF(Besoin!D21="","",Besoin!D21)</f>
        <v/>
      </c>
      <c r="Q24" s="5" t="str">
        <f>IF(Besoin!E21="","",Besoin!E21)</f>
        <v/>
      </c>
      <c r="R24" s="5" t="str">
        <f>IF(Besoin!F21="","",Besoin!F21)</f>
        <v/>
      </c>
      <c r="S24" s="5" t="str">
        <f>IF(Besoin!G21="","",Besoin!G21)</f>
        <v/>
      </c>
      <c r="T24" s="5">
        <f>IF(Besoin!H21="","",Besoin!H21)</f>
        <v>0</v>
      </c>
      <c r="U24" s="5" t="str">
        <f>IF(Besoin!I21="","",Besoin!I21)</f>
        <v/>
      </c>
      <c r="V24" s="5">
        <f>IF(Besoin!J21="","",Besoin!J21)</f>
        <v>0</v>
      </c>
    </row>
    <row r="25" spans="1:22">
      <c r="E25" s="24" t="s">
        <v>60</v>
      </c>
      <c r="F25" s="6">
        <v>0</v>
      </c>
      <c r="G25" s="18">
        <v>4</v>
      </c>
      <c r="H25" s="18">
        <f t="shared" si="0"/>
        <v>0</v>
      </c>
      <c r="I25" s="6"/>
      <c r="J25">
        <f t="shared" si="1"/>
        <v>0</v>
      </c>
      <c r="N25" s="5" t="str">
        <f>IF(Besoin!B22="","",Besoin!B22)</f>
        <v>SNT</v>
      </c>
      <c r="O25" s="5" t="str">
        <f>IF(Besoin!C22="","",Besoin!C22)</f>
        <v/>
      </c>
      <c r="P25" s="5">
        <f>IF(Besoin!D22="","",Besoin!D22)</f>
        <v>0</v>
      </c>
      <c r="Q25" s="5" t="str">
        <f>IF(Besoin!E22="","",Besoin!E22)</f>
        <v/>
      </c>
      <c r="R25" s="5" t="str">
        <f>IF(Besoin!F22="","",Besoin!F22)</f>
        <v/>
      </c>
      <c r="S25" s="5" t="str">
        <f>IF(Besoin!G22="","",Besoin!G22)</f>
        <v/>
      </c>
      <c r="T25" s="5" t="str">
        <f>IF(Besoin!H22="","",Besoin!H22)</f>
        <v/>
      </c>
      <c r="U25" s="5" t="str">
        <f>IF(Besoin!I22="","",Besoin!I22)</f>
        <v/>
      </c>
      <c r="V25" s="5" t="str">
        <f>IF(Besoin!J22="","",Besoin!J22)</f>
        <v/>
      </c>
    </row>
    <row r="26" spans="1:22">
      <c r="E26" s="24" t="s">
        <v>21</v>
      </c>
      <c r="F26" s="6">
        <v>0</v>
      </c>
      <c r="G26" s="18">
        <v>4</v>
      </c>
      <c r="H26" s="18">
        <f t="shared" si="0"/>
        <v>0</v>
      </c>
      <c r="I26" s="6"/>
      <c r="J26">
        <f t="shared" si="1"/>
        <v>0</v>
      </c>
      <c r="N26" s="5" t="str">
        <f>IF(Besoin!B23="","",Besoin!B23)</f>
        <v>SI</v>
      </c>
      <c r="O26" s="5" t="str">
        <f>IF(Besoin!C23="","",Besoin!C23)</f>
        <v/>
      </c>
      <c r="P26" s="5" t="str">
        <f>IF(Besoin!D23="","",Besoin!D23)</f>
        <v/>
      </c>
      <c r="Q26" s="5">
        <f>IF(Besoin!E23="","",Besoin!E23)</f>
        <v>0</v>
      </c>
      <c r="R26" s="5" t="str">
        <f>IF(Besoin!F23="","",Besoin!F23)</f>
        <v/>
      </c>
      <c r="S26" s="5" t="str">
        <f>IF(Besoin!G23="","",Besoin!G23)</f>
        <v/>
      </c>
      <c r="T26" s="5" t="str">
        <f>IF(Besoin!H23="","",Besoin!H23)</f>
        <v/>
      </c>
      <c r="U26" s="5" t="str">
        <f>IF(Besoin!I23="","",Besoin!I23)</f>
        <v/>
      </c>
      <c r="V26" s="5" t="str">
        <f>IF(Besoin!J23="","",Besoin!J23)</f>
        <v/>
      </c>
    </row>
    <row r="27" spans="1:22">
      <c r="E27" s="24" t="s">
        <v>61</v>
      </c>
      <c r="F27" s="6">
        <v>0</v>
      </c>
      <c r="G27" s="18">
        <v>4</v>
      </c>
      <c r="H27" s="18">
        <f t="shared" si="0"/>
        <v>0</v>
      </c>
      <c r="I27" s="6"/>
      <c r="J27">
        <f t="shared" si="1"/>
        <v>0</v>
      </c>
      <c r="N27" s="5" t="str">
        <f>IF(Besoin!B24="","",Besoin!B24)</f>
        <v>NSI</v>
      </c>
      <c r="O27" s="5" t="str">
        <f>IF(Besoin!C24="","",Besoin!C24)</f>
        <v/>
      </c>
      <c r="P27" s="5" t="str">
        <f>IF(Besoin!D24="","",Besoin!D24)</f>
        <v/>
      </c>
      <c r="Q27" s="5">
        <f>IF(Besoin!E24="","",Besoin!E24)</f>
        <v>0</v>
      </c>
      <c r="R27" s="5" t="str">
        <f>IF(Besoin!F24="","",Besoin!F24)</f>
        <v/>
      </c>
      <c r="S27" s="5" t="str">
        <f>IF(Besoin!G24="","",Besoin!G24)</f>
        <v/>
      </c>
      <c r="T27" s="5" t="str">
        <f>IF(Besoin!H24="","",Besoin!H24)</f>
        <v/>
      </c>
      <c r="U27" s="5" t="str">
        <f>IF(Besoin!I24="","",Besoin!I24)</f>
        <v/>
      </c>
      <c r="V27" s="5" t="str">
        <f>IF(Besoin!J24="","",Besoin!J24)</f>
        <v/>
      </c>
    </row>
    <row r="28" spans="1:22">
      <c r="E28" s="24" t="s">
        <v>26</v>
      </c>
      <c r="F28" s="6">
        <v>0</v>
      </c>
      <c r="G28" s="18">
        <v>4</v>
      </c>
      <c r="H28" s="18">
        <f t="shared" si="0"/>
        <v>0</v>
      </c>
      <c r="I28" s="6"/>
      <c r="J28">
        <f t="shared" si="1"/>
        <v>0</v>
      </c>
      <c r="N28" s="5" t="str">
        <f>IF(Besoin!B25="","",Besoin!B25)</f>
        <v>Physique chimie</v>
      </c>
      <c r="O28" s="5">
        <f>IF(Besoin!C25="","",Besoin!C25)</f>
        <v>0</v>
      </c>
      <c r="P28" s="5" t="str">
        <f>IF(Besoin!D25="","",Besoin!D25)</f>
        <v/>
      </c>
      <c r="Q28" s="5" t="str">
        <f>IF(Besoin!E25="","",Besoin!E25)</f>
        <v/>
      </c>
      <c r="R28" s="5" t="str">
        <f>IF(Besoin!F25="","",Besoin!F25)</f>
        <v/>
      </c>
      <c r="S28" s="5" t="str">
        <f>IF(Besoin!G25="","",Besoin!G25)</f>
        <v/>
      </c>
      <c r="T28" s="5">
        <f>IF(Besoin!H25="","",Besoin!H25)</f>
        <v>0</v>
      </c>
      <c r="U28" s="5" t="str">
        <f>IF(Besoin!I25="","",Besoin!I25)</f>
        <v/>
      </c>
      <c r="V28" s="5">
        <f>IF(Besoin!J25="","",Besoin!J25)</f>
        <v>0</v>
      </c>
    </row>
    <row r="29" spans="1:22">
      <c r="E29" s="2" t="s">
        <v>54</v>
      </c>
      <c r="F29">
        <f>SUM(F18:F28)</f>
        <v>0</v>
      </c>
      <c r="G29" s="63"/>
      <c r="H29" s="64">
        <f>SUM(H18:H28)</f>
        <v>0</v>
      </c>
      <c r="I29" s="64">
        <f>SUM(I18:I28)</f>
        <v>0</v>
      </c>
      <c r="J29" s="25">
        <f>SUM(J18:J28)</f>
        <v>0</v>
      </c>
      <c r="N29" s="5" t="str">
        <f>IF(Besoin!B26="","",Besoin!B26)</f>
        <v>SVT</v>
      </c>
      <c r="O29" s="5">
        <f>IF(Besoin!C26="","",Besoin!C26)</f>
        <v>0</v>
      </c>
      <c r="P29" s="5" t="str">
        <f>IF(Besoin!D26="","",Besoin!D26)</f>
        <v/>
      </c>
      <c r="Q29" s="5" t="str">
        <f>IF(Besoin!E26="","",Besoin!E26)</f>
        <v/>
      </c>
      <c r="R29" s="5" t="str">
        <f>IF(Besoin!F26="","",Besoin!F26)</f>
        <v/>
      </c>
      <c r="S29" s="5" t="str">
        <f>IF(Besoin!G26="","",Besoin!G26)</f>
        <v/>
      </c>
      <c r="T29" s="5">
        <f>IF(Besoin!H26="","",Besoin!H26)</f>
        <v>0</v>
      </c>
      <c r="U29" s="5" t="str">
        <f>IF(Besoin!I26="","",Besoin!I26)</f>
        <v/>
      </c>
      <c r="V29" s="5">
        <f>IF(Besoin!J26="","",Besoin!J26)</f>
        <v>0</v>
      </c>
    </row>
    <row r="30" spans="1:22">
      <c r="E30" s="65"/>
      <c r="G30" s="2"/>
      <c r="H30" s="2"/>
      <c r="N30" s="5" t="str">
        <f>IF(Besoin!B27="","",Besoin!B27)</f>
        <v>Ens_scient</v>
      </c>
      <c r="O30" s="5" t="str">
        <f>IF(Besoin!C27="","",Besoin!C27)</f>
        <v/>
      </c>
      <c r="P30" s="5" t="str">
        <f>IF(Besoin!D27="","",Besoin!D27)</f>
        <v/>
      </c>
      <c r="Q30" s="5">
        <f>IF(Besoin!E27="","",Besoin!E27)</f>
        <v>0</v>
      </c>
      <c r="R30" s="5" t="str">
        <f>IF(Besoin!F27="","",Besoin!F27)</f>
        <v/>
      </c>
      <c r="S30" s="5" t="str">
        <f>IF(Besoin!G27="","",Besoin!G27)</f>
        <v/>
      </c>
      <c r="T30" s="5" t="str">
        <f>IF(Besoin!H27="","",Besoin!H27)</f>
        <v/>
      </c>
      <c r="U30" s="5" t="str">
        <f>IF(Besoin!I27="","",Besoin!I27)</f>
        <v/>
      </c>
      <c r="V30" s="5" t="str">
        <f>IF(Besoin!J27="","",Besoin!J27)</f>
        <v/>
      </c>
    </row>
    <row r="31" spans="1:22">
      <c r="E31" s="65"/>
      <c r="G31" s="63"/>
      <c r="H31" s="63"/>
      <c r="N31" s="5" t="str">
        <f>IF(Besoin!B28="","",Besoin!B28)</f>
        <v>Spécialité S</v>
      </c>
      <c r="O31" s="5" t="str">
        <f>IF(Besoin!C28="","",Besoin!C28)</f>
        <v/>
      </c>
      <c r="P31" s="5" t="str">
        <f>IF(Besoin!D28="","",Besoin!D28)</f>
        <v/>
      </c>
      <c r="Q31" s="5" t="str">
        <f>IF(Besoin!E28="","",Besoin!E28)</f>
        <v/>
      </c>
      <c r="R31" s="5">
        <f>IF(Besoin!F28="","",Besoin!F28)</f>
        <v>0</v>
      </c>
      <c r="S31" s="5" t="str">
        <f>IF(Besoin!G28="","",Besoin!G28)</f>
        <v/>
      </c>
      <c r="T31" s="5" t="str">
        <f>IF(Besoin!H28="","",Besoin!H28)</f>
        <v/>
      </c>
      <c r="U31" s="5" t="str">
        <f>IF(Besoin!I28="","",Besoin!I28)</f>
        <v/>
      </c>
      <c r="V31" s="5" t="str">
        <f>IF(Besoin!J28="","",Besoin!J28)</f>
        <v/>
      </c>
    </row>
    <row r="32" spans="1:22">
      <c r="E32" s="28" t="s">
        <v>29</v>
      </c>
      <c r="F32" s="28"/>
      <c r="G32" s="28"/>
      <c r="H32" s="28"/>
      <c r="I32" s="28"/>
      <c r="J32" s="28"/>
      <c r="N32" s="5" t="str">
        <f>IF(Besoin!B29="","",Besoin!B29)</f>
        <v>Spécialité ES</v>
      </c>
      <c r="O32" s="5" t="str">
        <f>IF(Besoin!C29="","",Besoin!C29)</f>
        <v/>
      </c>
      <c r="P32" s="5" t="str">
        <f>IF(Besoin!D29="","",Besoin!D29)</f>
        <v/>
      </c>
      <c r="Q32" s="5" t="str">
        <f>IF(Besoin!E29="","",Besoin!E29)</f>
        <v/>
      </c>
      <c r="R32" s="5">
        <f>IF(Besoin!F29="","",Besoin!F29)</f>
        <v>0</v>
      </c>
      <c r="S32" s="5" t="str">
        <f>IF(Besoin!G29="","",Besoin!G29)</f>
        <v/>
      </c>
      <c r="T32" s="5" t="str">
        <f>IF(Besoin!H29="","",Besoin!H29)</f>
        <v/>
      </c>
      <c r="U32" s="5" t="str">
        <f>IF(Besoin!I29="","",Besoin!I29)</f>
        <v/>
      </c>
      <c r="V32" s="5" t="str">
        <f>IF(Besoin!J29="","",Besoin!J29)</f>
        <v/>
      </c>
    </row>
    <row r="33" spans="5:22">
      <c r="E33" s="24" t="s">
        <v>31</v>
      </c>
      <c r="F33" s="6">
        <v>0</v>
      </c>
      <c r="G33" s="66">
        <v>1</v>
      </c>
      <c r="H33" s="67">
        <f t="shared" ref="H33:H40" si="2">F33*G33</f>
        <v>0</v>
      </c>
      <c r="I33" s="10"/>
      <c r="J33">
        <f t="shared" ref="J33:J40" si="3">H33+I33</f>
        <v>0</v>
      </c>
      <c r="N33" s="5" t="str">
        <f>IF(Besoin!B30="","",Besoin!B30)</f>
        <v>Spécialité L</v>
      </c>
      <c r="O33" s="5" t="str">
        <f>IF(Besoin!C30="","",Besoin!C30)</f>
        <v/>
      </c>
      <c r="P33" s="5" t="str">
        <f>IF(Besoin!D30="","",Besoin!D30)</f>
        <v/>
      </c>
      <c r="Q33" s="5" t="str">
        <f>IF(Besoin!E30="","",Besoin!E30)</f>
        <v/>
      </c>
      <c r="R33" s="5" t="str">
        <f>IF(Besoin!F30="","",Besoin!F30)</f>
        <v/>
      </c>
      <c r="S33" s="5" t="str">
        <f>IF(Besoin!G30="","",Besoin!G30)</f>
        <v/>
      </c>
      <c r="T33" s="5" t="str">
        <f>IF(Besoin!H30="","",Besoin!H30)</f>
        <v/>
      </c>
      <c r="U33" s="5" t="str">
        <f>IF(Besoin!I30="","",Besoin!I30)</f>
        <v/>
      </c>
      <c r="V33" s="5" t="str">
        <f>IF(Besoin!J30="","",Besoin!J30)</f>
        <v/>
      </c>
    </row>
    <row r="34" spans="5:22">
      <c r="E34" s="24" t="s">
        <v>32</v>
      </c>
      <c r="F34" s="6">
        <v>0</v>
      </c>
      <c r="G34" s="67">
        <v>3</v>
      </c>
      <c r="H34" s="67">
        <f t="shared" si="2"/>
        <v>0</v>
      </c>
      <c r="I34" s="10"/>
      <c r="J34">
        <f t="shared" si="3"/>
        <v>0</v>
      </c>
      <c r="N34" s="5" t="str">
        <f>IF(Besoin!B31="","",Besoin!B31)</f>
        <v>AP</v>
      </c>
      <c r="O34" s="5" t="str">
        <f>IF(Besoin!C31="","",Besoin!C31)</f>
        <v/>
      </c>
      <c r="P34" s="5">
        <f>IF(Besoin!D31="","",Besoin!D31)</f>
        <v>0</v>
      </c>
      <c r="Q34" s="5">
        <f>IF(Besoin!E31="","",Besoin!E31)</f>
        <v>0</v>
      </c>
      <c r="R34" s="5">
        <f>IF(Besoin!F31="","",Besoin!F31)</f>
        <v>0</v>
      </c>
      <c r="S34" s="5" t="str">
        <f>IF(Besoin!G31="","",Besoin!G31)</f>
        <v/>
      </c>
      <c r="T34" s="5" t="str">
        <f>IF(Besoin!H31="","",Besoin!H31)</f>
        <v/>
      </c>
      <c r="U34" s="5" t="str">
        <f>IF(Besoin!I31="","",Besoin!I31)</f>
        <v/>
      </c>
      <c r="V34" s="5" t="str">
        <f>IF(Besoin!J31="","",Besoin!J31)</f>
        <v/>
      </c>
    </row>
    <row r="35" spans="5:22">
      <c r="E35" s="24" t="s">
        <v>35</v>
      </c>
      <c r="F35" s="6">
        <v>0</v>
      </c>
      <c r="G35" s="67">
        <v>3</v>
      </c>
      <c r="H35" s="67">
        <f t="shared" si="2"/>
        <v>0</v>
      </c>
      <c r="I35" s="10"/>
      <c r="J35">
        <f t="shared" si="3"/>
        <v>0</v>
      </c>
      <c r="N35" s="5" t="str">
        <f>IF(Besoin!B32="","",Besoin!B32)</f>
        <v>Droit</v>
      </c>
      <c r="O35" s="5" t="str">
        <f>IF(Besoin!C32="","",Besoin!C32)</f>
        <v/>
      </c>
      <c r="P35" s="5" t="str">
        <f>IF(Besoin!D32="","",Besoin!D32)</f>
        <v/>
      </c>
      <c r="Q35" s="5" t="str">
        <f>IF(Besoin!E32="","",Besoin!E32)</f>
        <v/>
      </c>
      <c r="R35" s="5" t="str">
        <f>IF(Besoin!F32="","",Besoin!F32)</f>
        <v/>
      </c>
      <c r="S35" s="5" t="str">
        <f>IF(Besoin!G32="","",Besoin!G32)</f>
        <v/>
      </c>
      <c r="T35" s="5" t="str">
        <f>IF(Besoin!H32="","",Besoin!H32)</f>
        <v/>
      </c>
      <c r="U35" s="5" t="str">
        <f>IF(Besoin!I32="","",Besoin!I32)</f>
        <v/>
      </c>
      <c r="V35" s="5" t="str">
        <f>IF(Besoin!J32="","",Besoin!J32)</f>
        <v/>
      </c>
    </row>
    <row r="36" spans="5:22">
      <c r="E36" s="24" t="s">
        <v>33</v>
      </c>
      <c r="F36" s="6">
        <v>0</v>
      </c>
      <c r="G36" s="67">
        <v>3</v>
      </c>
      <c r="H36" s="67">
        <f t="shared" si="2"/>
        <v>0</v>
      </c>
      <c r="I36" s="10"/>
      <c r="J36">
        <f t="shared" si="3"/>
        <v>0</v>
      </c>
      <c r="N36" s="5" t="str">
        <f>IF(Besoin!B33="","",Besoin!B33)</f>
        <v>Disciplines supplémentaires</v>
      </c>
      <c r="O36" s="5" t="str">
        <f>IF(Besoin!C33="","",Besoin!C33)</f>
        <v/>
      </c>
      <c r="P36" s="5" t="str">
        <f>IF(Besoin!D33="","",Besoin!D33)</f>
        <v/>
      </c>
      <c r="Q36" s="5" t="str">
        <f>IF(Besoin!E33="","",Besoin!E33)</f>
        <v/>
      </c>
      <c r="R36" s="5" t="str">
        <f>IF(Besoin!F33="","",Besoin!F33)</f>
        <v/>
      </c>
      <c r="S36" s="5" t="str">
        <f>IF(Besoin!G33="","",Besoin!G33)</f>
        <v/>
      </c>
      <c r="T36" s="5">
        <f>IF(Besoin!H33="","",Besoin!H33)</f>
        <v>0</v>
      </c>
      <c r="U36" s="5" t="str">
        <f>IF(Besoin!I33="","",Besoin!I33)</f>
        <v/>
      </c>
      <c r="V36" s="5">
        <f>IF(Besoin!J33="","",Besoin!J33)</f>
        <v>0</v>
      </c>
    </row>
    <row r="37" spans="5:22">
      <c r="E37" s="24" t="s">
        <v>62</v>
      </c>
      <c r="F37" s="6">
        <v>0</v>
      </c>
      <c r="G37" s="67">
        <v>3</v>
      </c>
      <c r="H37" s="67">
        <f t="shared" si="2"/>
        <v>0</v>
      </c>
      <c r="I37" s="10"/>
      <c r="J37">
        <f t="shared" si="3"/>
        <v>0</v>
      </c>
      <c r="N37" s="5" t="str">
        <f>IF(Besoin!B34="","",Besoin!B34)</f>
        <v>Autres options à répartir</v>
      </c>
      <c r="O37" s="5" t="str">
        <f>IF(Besoin!C34="","",Besoin!C34)</f>
        <v/>
      </c>
      <c r="P37" s="5">
        <f>IF(Besoin!D34="","",Besoin!D34)</f>
        <v>0</v>
      </c>
      <c r="Q37" s="5">
        <f>IF(Besoin!E34="","",Besoin!E34)</f>
        <v>0</v>
      </c>
      <c r="R37" s="5" t="str">
        <f>IF(Besoin!F34="","",Besoin!F34)</f>
        <v/>
      </c>
      <c r="S37" s="5" t="str">
        <f>IF(Besoin!G34="","",Besoin!G34)</f>
        <v/>
      </c>
      <c r="T37" s="5" t="str">
        <f>IF(Besoin!H34="","",Besoin!H34)</f>
        <v/>
      </c>
      <c r="U37" s="5" t="str">
        <f>IF(Besoin!I34="","",Besoin!I34)</f>
        <v/>
      </c>
      <c r="V37" s="5" t="str">
        <f>IF(Besoin!J34="","",Besoin!J34)</f>
        <v/>
      </c>
    </row>
    <row r="38" spans="5:22">
      <c r="E38" s="16" t="s">
        <v>63</v>
      </c>
      <c r="F38" s="6"/>
      <c r="G38" s="66"/>
      <c r="H38" s="67">
        <f t="shared" si="2"/>
        <v>0</v>
      </c>
      <c r="I38" s="10"/>
      <c r="J38">
        <f t="shared" si="3"/>
        <v>0</v>
      </c>
      <c r="N38" s="5" t="str">
        <f>IF(Besoin!B35="","",Besoin!B35)</f>
        <v/>
      </c>
      <c r="O38" s="5" t="str">
        <f>IF(Besoin!C35="","",Besoin!C35)</f>
        <v/>
      </c>
      <c r="P38" s="5" t="str">
        <f>IF(Besoin!D35="","",Besoin!D35)</f>
        <v/>
      </c>
      <c r="Q38" s="5" t="str">
        <f>IF(Besoin!E35="","",Besoin!E35)</f>
        <v/>
      </c>
      <c r="R38" s="5" t="str">
        <f>IF(Besoin!F35="","",Besoin!F35)</f>
        <v/>
      </c>
      <c r="S38" s="5" t="str">
        <f>IF(Besoin!G35="","",Besoin!G35)</f>
        <v/>
      </c>
      <c r="T38" s="5" t="str">
        <f>IF(Besoin!H35="","",Besoin!H35)</f>
        <v/>
      </c>
      <c r="U38" s="5" t="str">
        <f>IF(Besoin!I35="","",Besoin!I35)</f>
        <v/>
      </c>
      <c r="V38" s="5" t="str">
        <f>IF(Besoin!J35="","",Besoin!J35)</f>
        <v/>
      </c>
    </row>
    <row r="39" spans="5:22">
      <c r="E39" s="16" t="s">
        <v>63</v>
      </c>
      <c r="F39" s="6"/>
      <c r="G39" s="66"/>
      <c r="H39" s="67">
        <f t="shared" si="2"/>
        <v>0</v>
      </c>
      <c r="I39" s="10"/>
      <c r="J39">
        <f t="shared" si="3"/>
        <v>0</v>
      </c>
      <c r="N39" s="5" t="str">
        <f>IF(Besoin!B36="","",Besoin!B36)</f>
        <v/>
      </c>
      <c r="O39" s="5" t="str">
        <f>IF(Besoin!C36="","",Besoin!C36)</f>
        <v/>
      </c>
      <c r="P39" s="5" t="str">
        <f>IF(Besoin!D36="","",Besoin!D36)</f>
        <v/>
      </c>
      <c r="Q39" s="5" t="str">
        <f>IF(Besoin!E36="","",Besoin!E36)</f>
        <v/>
      </c>
      <c r="R39" s="5" t="str">
        <f>IF(Besoin!F36="","",Besoin!F36)</f>
        <v/>
      </c>
      <c r="S39" s="5" t="str">
        <f>IF(Besoin!G36="","",Besoin!G36)</f>
        <v/>
      </c>
      <c r="T39" s="5" t="str">
        <f>IF(Besoin!H36="","",Besoin!H36)</f>
        <v/>
      </c>
      <c r="U39" s="5" t="str">
        <f>IF(Besoin!I36="","",Besoin!I36)</f>
        <v/>
      </c>
      <c r="V39" s="5" t="str">
        <f>IF(Besoin!J36="","",Besoin!J36)</f>
        <v/>
      </c>
    </row>
    <row r="40" spans="5:22">
      <c r="E40" s="16" t="s">
        <v>63</v>
      </c>
      <c r="F40" s="6"/>
      <c r="G40" s="68"/>
      <c r="H40" s="67">
        <f t="shared" si="2"/>
        <v>0</v>
      </c>
      <c r="I40" s="10"/>
      <c r="J40">
        <f t="shared" si="3"/>
        <v>0</v>
      </c>
      <c r="N40" s="5" t="str">
        <f>IF(Besoin!B37="","",Besoin!B37)</f>
        <v>Pondération</v>
      </c>
      <c r="O40" s="5" t="str">
        <f>IF(Besoin!C37="","",Besoin!C37)</f>
        <v/>
      </c>
      <c r="P40" s="5" t="str">
        <f>IF(Besoin!D37="","",Besoin!D37)</f>
        <v/>
      </c>
      <c r="Q40" s="5" t="str">
        <f>IF(Besoin!E37="","",Besoin!E37)</f>
        <v/>
      </c>
      <c r="R40" s="5" t="str">
        <f>IF(Besoin!F37="","",Besoin!F37)</f>
        <v/>
      </c>
      <c r="S40" s="5">
        <f>IF(Besoin!G37="","",Besoin!G37)</f>
        <v>0</v>
      </c>
      <c r="T40" s="5" t="str">
        <f>IF(Besoin!H37="","",Besoin!H37)</f>
        <v/>
      </c>
      <c r="U40" s="5" t="str">
        <f>IF(Besoin!I37="","",Besoin!I37)</f>
        <v/>
      </c>
      <c r="V40" s="5" t="str">
        <f>IF(Besoin!J37="","",Besoin!J37)</f>
        <v/>
      </c>
    </row>
    <row r="41" spans="5:22">
      <c r="E41" s="2" t="s">
        <v>54</v>
      </c>
      <c r="G41" s="2"/>
      <c r="H41" s="69">
        <f>SUM(H33:H40)</f>
        <v>0</v>
      </c>
      <c r="I41" s="69">
        <f>SUM(I33:I40)</f>
        <v>0</v>
      </c>
      <c r="J41" s="69">
        <f>SUM(J33:J40)</f>
        <v>0</v>
      </c>
      <c r="N41" s="5" t="str">
        <f>IF(Besoin!B38="","",Besoin!B38)</f>
        <v/>
      </c>
      <c r="O41" s="5" t="str">
        <f>IF(Besoin!C38="","",Besoin!C38)</f>
        <v/>
      </c>
      <c r="P41" s="5" t="str">
        <f>IF(Besoin!D38="","",Besoin!D38)</f>
        <v/>
      </c>
      <c r="Q41" s="5" t="str">
        <f>IF(Besoin!E38="","",Besoin!E38)</f>
        <v/>
      </c>
      <c r="R41" s="5" t="str">
        <f>IF(Besoin!F38="","",Besoin!F38)</f>
        <v/>
      </c>
      <c r="S41" s="5" t="str">
        <f>IF(Besoin!G38="","",Besoin!G38)</f>
        <v/>
      </c>
      <c r="T41" s="5" t="str">
        <f>IF(Besoin!H38="","",Besoin!H38)</f>
        <v/>
      </c>
      <c r="U41" s="5" t="str">
        <f>IF(Besoin!I38="","",Besoin!I38)</f>
        <v/>
      </c>
      <c r="V41" s="5" t="str">
        <f>IF(Besoin!J38="","",Besoin!J38)</f>
        <v/>
      </c>
    </row>
    <row r="42" spans="5:22">
      <c r="E42" s="2"/>
      <c r="G42" s="3"/>
      <c r="H42" s="3"/>
      <c r="N42" s="5" t="str">
        <f>IF(Besoin!B39="","",Besoin!B39)</f>
        <v/>
      </c>
      <c r="O42" s="5" t="str">
        <f>IF(Besoin!C39="","",Besoin!C39)</f>
        <v>Reste à répartir</v>
      </c>
      <c r="P42" s="5">
        <f>IF(Besoin!D39="","",Besoin!D39)</f>
        <v>0</v>
      </c>
      <c r="Q42" s="5">
        <f>IF(Besoin!E39="","",Besoin!E39)</f>
        <v>0</v>
      </c>
      <c r="R42" s="5">
        <f>IF(Besoin!F39="","",Besoin!F39)</f>
        <v>0</v>
      </c>
      <c r="S42" s="5">
        <f>IF(Besoin!G39="","",Besoin!G39)</f>
        <v>0</v>
      </c>
      <c r="T42" s="5">
        <f>IF(Besoin!H39="","",Besoin!H39)</f>
        <v>0</v>
      </c>
      <c r="U42" s="5" t="str">
        <f>IF(Besoin!I39="","",Besoin!I39)</f>
        <v/>
      </c>
      <c r="V42" s="5" t="str">
        <f>IF(Besoin!J39="","",Besoin!J39)</f>
        <v/>
      </c>
    </row>
    <row r="43" spans="5:22">
      <c r="G43" s="70"/>
      <c r="H43" s="70"/>
      <c r="I43" s="71">
        <f>I15+I29+I41</f>
        <v>0</v>
      </c>
      <c r="J43" s="72">
        <f>J15+J29+J41</f>
        <v>0</v>
      </c>
      <c r="N43" s="5" t="str">
        <f>IF(Besoin!B40="","",Besoin!B40)</f>
        <v/>
      </c>
      <c r="O43" s="5" t="str">
        <f>IF(Besoin!C40="","",Besoin!C40)</f>
        <v/>
      </c>
      <c r="P43" s="5" t="str">
        <f>IF(Besoin!D40="","",Besoin!D40)</f>
        <v/>
      </c>
      <c r="Q43" s="5" t="str">
        <f>IF(Besoin!E40="","",Besoin!E40)</f>
        <v/>
      </c>
      <c r="R43" s="5" t="str">
        <f>IF(Besoin!F40="","",Besoin!F40)</f>
        <v/>
      </c>
      <c r="S43" s="5" t="str">
        <f>IF(Besoin!G40="","",Besoin!G40)</f>
        <v/>
      </c>
      <c r="T43" s="5" t="str">
        <f>IF(Besoin!H40="","",Besoin!H40)</f>
        <v/>
      </c>
      <c r="U43" s="5" t="str">
        <f>IF(Besoin!I40="","",Besoin!I40)</f>
        <v/>
      </c>
      <c r="V43" s="5" t="str">
        <f>IF(Besoin!J40="","",Besoin!J40)</f>
        <v/>
      </c>
    </row>
    <row r="44" spans="5:22">
      <c r="H44" s="2" t="s">
        <v>38</v>
      </c>
      <c r="I44" s="64" t="e">
        <f>J43/$B$3</f>
        <v>#DIV/0!</v>
      </c>
      <c r="N44" s="5" t="str">
        <f>IF(Besoin!B41="","",Besoin!B41)</f>
        <v/>
      </c>
      <c r="O44" s="5" t="str">
        <f>IF(Besoin!C41="","",Besoin!C41)</f>
        <v/>
      </c>
      <c r="P44" s="5" t="str">
        <f>IF(Besoin!D41="","",Besoin!D41)</f>
        <v/>
      </c>
      <c r="Q44" s="5" t="str">
        <f>IF(Besoin!E41="","",Besoin!E41)</f>
        <v/>
      </c>
      <c r="R44" s="5" t="str">
        <f>IF(Besoin!F41="","",Besoin!F41)</f>
        <v/>
      </c>
      <c r="S44" s="5" t="str">
        <f>IF(Besoin!G41="","",Besoin!G41)</f>
        <v/>
      </c>
      <c r="T44" s="43">
        <f>IF(Besoin!H41="","",Besoin!H41)</f>
        <v>0</v>
      </c>
      <c r="U44" s="44">
        <f>IF(Besoin!I41="","",Besoin!I41)</f>
        <v>0</v>
      </c>
      <c r="V44" s="5" t="str">
        <f>IF(Besoin!J41="","",Besoin!J41)</f>
        <v/>
      </c>
    </row>
    <row r="45" spans="5:22">
      <c r="N45" s="5" t="str">
        <f>IF(Besoin!B42="","",Besoin!B42)</f>
        <v/>
      </c>
      <c r="O45" s="5" t="str">
        <f>IF(Besoin!C42="","",Besoin!C42)</f>
        <v/>
      </c>
      <c r="P45" s="5" t="str">
        <f>IF(Besoin!D42="","",Besoin!D42)</f>
        <v/>
      </c>
      <c r="Q45" s="5" t="str">
        <f>IF(Besoin!E42="","",Besoin!E42)</f>
        <v/>
      </c>
      <c r="R45" s="5" t="str">
        <f>IF(Besoin!F42="","",Besoin!F42)</f>
        <v/>
      </c>
      <c r="S45" s="5" t="str">
        <f>IF(Besoin!G42="","",Besoin!G42)</f>
        <v/>
      </c>
      <c r="T45" s="45" t="str">
        <f>IF(Besoin!H42="","",Besoin!H42)</f>
        <v>Besoins</v>
      </c>
      <c r="U45" s="46" t="str">
        <f>IF(Besoin!I42="","",Besoin!I42)</f>
        <v>Apports</v>
      </c>
      <c r="V45" s="5" t="str">
        <f>IF(Besoin!J42="","",Besoin!J42)</f>
        <v/>
      </c>
    </row>
    <row r="46" spans="5:22">
      <c r="E46" s="35" t="s">
        <v>39</v>
      </c>
      <c r="F46" s="36"/>
      <c r="G46" s="37"/>
      <c r="H46" s="38"/>
      <c r="N46" s="5" t="str">
        <f>IF(Besoin!B43="","",Besoin!B43)</f>
        <v/>
      </c>
      <c r="O46" s="5" t="str">
        <f>IF(Besoin!C43="","",Besoin!C43)</f>
        <v/>
      </c>
      <c r="P46" s="5" t="str">
        <f>IF(Besoin!D43="","",Besoin!D43)</f>
        <v/>
      </c>
      <c r="Q46" s="5" t="str">
        <f>IF(Besoin!E43="","",Besoin!E43)</f>
        <v/>
      </c>
      <c r="R46" s="5" t="str">
        <f>IF(Besoin!F43="","",Besoin!F43)</f>
        <v/>
      </c>
      <c r="S46" s="5" t="str">
        <f>IF(Besoin!G43="","",Besoin!G43)</f>
        <v/>
      </c>
      <c r="T46" s="5" t="str">
        <f>IF(Besoin!H43="","",Besoin!H43)</f>
        <v/>
      </c>
      <c r="U46" s="5" t="str">
        <f>IF(Besoin!I43="","",Besoin!I43)</f>
        <v/>
      </c>
      <c r="V46" s="5" t="str">
        <f>IF(Besoin!J43="","",Besoin!J43)</f>
        <v/>
      </c>
    </row>
    <row r="47" spans="5:22">
      <c r="E47" s="39"/>
      <c r="F47" s="73" t="s">
        <v>6</v>
      </c>
      <c r="G47" s="74" t="s">
        <v>30</v>
      </c>
      <c r="H47" s="75" t="s">
        <v>8</v>
      </c>
    </row>
    <row r="48" spans="5:22">
      <c r="E48" s="41" t="s">
        <v>40</v>
      </c>
      <c r="F48" s="6">
        <v>0</v>
      </c>
      <c r="G48" s="6">
        <v>0</v>
      </c>
      <c r="H48" s="42">
        <f t="shared" ref="H48:H54" si="4">F48*G48</f>
        <v>0</v>
      </c>
      <c r="I48" s="17"/>
    </row>
    <row r="49" spans="5:10">
      <c r="E49" s="41" t="s">
        <v>41</v>
      </c>
      <c r="F49" s="6">
        <v>0</v>
      </c>
      <c r="G49" s="6">
        <v>0</v>
      </c>
      <c r="H49" s="42">
        <f t="shared" si="4"/>
        <v>0</v>
      </c>
      <c r="I49" s="17"/>
    </row>
    <row r="50" spans="5:10">
      <c r="E50" s="41" t="s">
        <v>42</v>
      </c>
      <c r="F50" s="6">
        <v>0</v>
      </c>
      <c r="G50" s="6">
        <v>0</v>
      </c>
      <c r="H50" s="42">
        <f t="shared" si="4"/>
        <v>0</v>
      </c>
      <c r="I50" s="17"/>
    </row>
    <row r="51" spans="5:10">
      <c r="E51" s="41" t="s">
        <v>43</v>
      </c>
      <c r="F51" s="6">
        <v>0</v>
      </c>
      <c r="G51" s="6">
        <v>0</v>
      </c>
      <c r="H51" s="42">
        <f t="shared" si="4"/>
        <v>0</v>
      </c>
      <c r="I51" s="17"/>
    </row>
    <row r="52" spans="5:10">
      <c r="E52" s="41" t="s">
        <v>44</v>
      </c>
      <c r="F52" s="6">
        <v>0</v>
      </c>
      <c r="G52" s="6">
        <v>0</v>
      </c>
      <c r="H52" s="42">
        <f t="shared" si="4"/>
        <v>0</v>
      </c>
      <c r="I52" s="17"/>
    </row>
    <row r="53" spans="5:10">
      <c r="E53" s="41" t="s">
        <v>45</v>
      </c>
      <c r="F53" s="6">
        <v>0</v>
      </c>
      <c r="G53" s="6">
        <v>0</v>
      </c>
      <c r="H53" s="42">
        <f t="shared" si="4"/>
        <v>0</v>
      </c>
      <c r="I53" s="17"/>
    </row>
    <row r="54" spans="5:10">
      <c r="E54" s="47"/>
      <c r="F54" s="6">
        <v>0</v>
      </c>
      <c r="G54" s="6">
        <v>0</v>
      </c>
      <c r="H54" s="42">
        <f t="shared" si="4"/>
        <v>0</v>
      </c>
      <c r="J54" s="76"/>
    </row>
    <row r="55" spans="5:10">
      <c r="E55" s="48"/>
      <c r="F55">
        <f>SUM(F48:F54)</f>
        <v>0</v>
      </c>
      <c r="G55" t="s">
        <v>8</v>
      </c>
      <c r="H55" s="42">
        <f>SUM(H48:H54)</f>
        <v>0</v>
      </c>
    </row>
    <row r="56" spans="5:10">
      <c r="E56" s="48"/>
      <c r="G56" s="2" t="s">
        <v>64</v>
      </c>
      <c r="H56" s="42">
        <f>B3*G9</f>
        <v>0</v>
      </c>
    </row>
    <row r="57" spans="5:10">
      <c r="E57" s="49"/>
      <c r="F57" s="28"/>
      <c r="G57" s="50" t="s">
        <v>65</v>
      </c>
      <c r="H57" s="51">
        <f>H55-H56</f>
        <v>0</v>
      </c>
    </row>
  </sheetData>
  <sheetProtection sheet="1" objects="1" scenarios="1" selectLockedCells="1"/>
  <mergeCells count="1">
    <mergeCell ref="A17:A24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4"/>
  <sheetViews>
    <sheetView topLeftCell="H1" zoomScale="75" zoomScaleNormal="75" workbookViewId="0">
      <selection activeCell="T46" sqref="T46"/>
    </sheetView>
  </sheetViews>
  <sheetFormatPr baseColWidth="10" defaultColWidth="9" defaultRowHeight="15.75"/>
  <cols>
    <col min="1" max="1" width="27.875"/>
    <col min="2" max="3" width="9.75"/>
    <col min="4" max="4" width="8.25"/>
    <col min="5" max="5" width="29.375"/>
    <col min="6" max="6" width="12"/>
    <col min="7" max="7" width="12.5"/>
    <col min="8" max="8" width="9.75"/>
    <col min="9" max="9" width="17.625"/>
    <col min="10" max="10" width="11.375"/>
    <col min="11" max="11" width="9.75"/>
    <col min="12" max="12" width="16.875"/>
    <col min="13" max="14" width="9.75"/>
    <col min="15" max="15" width="10.75"/>
    <col min="16" max="1025" width="9.75"/>
  </cols>
  <sheetData>
    <row r="1" spans="1:20">
      <c r="A1" s="16"/>
      <c r="B1" s="16"/>
      <c r="C1" s="16"/>
      <c r="D1" s="24"/>
      <c r="E1" s="16"/>
      <c r="F1" s="16"/>
      <c r="G1" s="16"/>
      <c r="H1" s="16"/>
      <c r="I1" s="16"/>
      <c r="J1" s="16"/>
      <c r="L1" s="5" t="str">
        <f>IF(Besoin!B1="","",Besoin!B1)</f>
        <v/>
      </c>
      <c r="M1" s="5">
        <f>IF(Besoin!C1="","",Besoin!C1)</f>
        <v>2019</v>
      </c>
      <c r="N1" s="5" t="str">
        <f>IF(Besoin!D1="","",Besoin!D1)</f>
        <v/>
      </c>
      <c r="O1" s="5" t="str">
        <f>IF(Besoin!E1="","",Besoin!E1)</f>
        <v/>
      </c>
      <c r="P1" s="5" t="str">
        <f>IF(Besoin!F1="","",Besoin!F1)</f>
        <v/>
      </c>
      <c r="Q1" s="5"/>
      <c r="R1" s="5" t="str">
        <f>IF(Besoin!H1="","",Besoin!H1)</f>
        <v/>
      </c>
      <c r="S1" s="5" t="str">
        <f>IF(Besoin!I1="","",Besoin!I1)</f>
        <v/>
      </c>
      <c r="T1" s="5" t="str">
        <f>IF(Besoin!J1="","",Besoin!J1)</f>
        <v/>
      </c>
    </row>
    <row r="2" spans="1:20" ht="31.5">
      <c r="A2" s="16"/>
      <c r="B2" s="16"/>
      <c r="C2" s="16"/>
      <c r="D2" s="24"/>
      <c r="E2" s="77" t="s">
        <v>66</v>
      </c>
      <c r="F2" s="77"/>
      <c r="G2" s="16"/>
      <c r="H2" s="16"/>
      <c r="I2" s="16"/>
      <c r="J2" s="16"/>
      <c r="L2" s="5" t="str">
        <f>IF(Besoin!B2="","",Besoin!B2)</f>
        <v/>
      </c>
      <c r="M2" s="8" t="str">
        <f>IF(Besoin!C2="","",Besoin!C2)</f>
        <v>besoin TRMD</v>
      </c>
      <c r="N2" s="8" t="str">
        <f>IF(Besoin!D2="","",Besoin!D2)</f>
        <v>2nde à répartir</v>
      </c>
      <c r="O2" s="8" t="str">
        <f>IF(Besoin!E2="","",Besoin!E2)</f>
        <v>1e à répartir</v>
      </c>
      <c r="P2" s="8" t="str">
        <f>IF(Besoin!F2="","",Besoin!F2)</f>
        <v>term à répartir</v>
      </c>
      <c r="Q2" s="9"/>
      <c r="R2" s="8" t="str">
        <f>IF(Besoin!H2="","",Besoin!H2)</f>
        <v>Total Besoins</v>
      </c>
      <c r="S2" s="8" t="str">
        <f>IF(Besoin!I2="","",Besoin!I2)</f>
        <v>Apports</v>
      </c>
      <c r="T2" s="8" t="str">
        <f>IF(Besoin!J2="","",Besoin!J2)</f>
        <v>différence</v>
      </c>
    </row>
    <row r="3" spans="1:20">
      <c r="A3" s="16"/>
      <c r="B3" s="16"/>
      <c r="C3" s="16"/>
      <c r="D3" s="24"/>
      <c r="E3" s="77"/>
      <c r="F3" s="77"/>
      <c r="G3" s="16"/>
      <c r="H3" s="16"/>
      <c r="I3" s="16"/>
      <c r="J3" s="16"/>
      <c r="L3" s="5" t="str">
        <f>IF(Besoin!B3="","",Besoin!B3)</f>
        <v>Français+latin</v>
      </c>
      <c r="M3" s="5">
        <f>IF(Besoin!C3="","",Besoin!C3)</f>
        <v>0</v>
      </c>
      <c r="N3" s="5" t="str">
        <f>IF(Besoin!D3="","",Besoin!D3)</f>
        <v/>
      </c>
      <c r="O3" s="5" t="str">
        <f>IF(Besoin!E3="","",Besoin!E3)</f>
        <v/>
      </c>
      <c r="P3" s="5" t="str">
        <f>IF(Besoin!F3="","",Besoin!F3)</f>
        <v/>
      </c>
      <c r="Q3" s="5" t="str">
        <f>IF(Besoin!G3="","",Besoin!G3)</f>
        <v/>
      </c>
      <c r="R3" s="5">
        <f>IF(Besoin!H3="","",Besoin!H3)</f>
        <v>0</v>
      </c>
      <c r="S3" s="5" t="str">
        <f>IF(Besoin!I3="","",Besoin!I3)</f>
        <v/>
      </c>
      <c r="T3" s="5">
        <f>IF(Besoin!J3="","",Besoin!J3)</f>
        <v>0</v>
      </c>
    </row>
    <row r="4" spans="1:20">
      <c r="A4" s="77" t="s">
        <v>67</v>
      </c>
      <c r="B4" s="16"/>
      <c r="C4" s="16"/>
      <c r="D4" s="24"/>
      <c r="E4" s="77" t="s">
        <v>2</v>
      </c>
      <c r="F4" s="77"/>
      <c r="G4" s="16"/>
      <c r="H4" s="16"/>
      <c r="I4" s="16"/>
      <c r="J4" s="16"/>
      <c r="L4" s="5" t="str">
        <f>IF(Besoin!B4="","",Besoin!B4)</f>
        <v>Philosophie</v>
      </c>
      <c r="M4" s="5">
        <f>IF(Besoin!C4="","",Besoin!C4)</f>
        <v>0</v>
      </c>
      <c r="N4" s="5" t="str">
        <f>IF(Besoin!D4="","",Besoin!D4)</f>
        <v/>
      </c>
      <c r="O4" s="5" t="str">
        <f>IF(Besoin!E4="","",Besoin!E4)</f>
        <v/>
      </c>
      <c r="P4" s="5" t="str">
        <f>IF(Besoin!F4="","",Besoin!F4)</f>
        <v/>
      </c>
      <c r="Q4" s="5" t="str">
        <f>IF(Besoin!G4="","",Besoin!G4)</f>
        <v/>
      </c>
      <c r="R4" s="5">
        <f>IF(Besoin!H4="","",Besoin!H4)</f>
        <v>0</v>
      </c>
      <c r="S4" s="5" t="str">
        <f>IF(Besoin!I4="","",Besoin!I4)</f>
        <v/>
      </c>
      <c r="T4" s="5">
        <f>IF(Besoin!J4="","",Besoin!J4)</f>
        <v>0</v>
      </c>
    </row>
    <row r="5" spans="1:20">
      <c r="A5" s="24" t="s">
        <v>3</v>
      </c>
      <c r="B5" s="6">
        <v>0</v>
      </c>
      <c r="C5" s="16"/>
      <c r="D5" s="24"/>
      <c r="E5" s="16"/>
      <c r="F5" s="16"/>
      <c r="G5" s="16"/>
      <c r="H5" s="16"/>
      <c r="I5" s="16"/>
      <c r="J5" s="16"/>
      <c r="L5" s="5" t="str">
        <f>IF(Besoin!B5="","",Besoin!B5)</f>
        <v>Humanités, littérature</v>
      </c>
      <c r="M5" s="5" t="str">
        <f>IF(Besoin!C5="","",Besoin!C5)</f>
        <v/>
      </c>
      <c r="N5" s="5" t="str">
        <f>IF(Besoin!D5="","",Besoin!D5)</f>
        <v/>
      </c>
      <c r="O5" s="5">
        <f>IF(Besoin!E5="","",Besoin!E5)</f>
        <v>0</v>
      </c>
      <c r="P5" s="5" t="str">
        <f>IF(Besoin!F5="","",Besoin!F5)</f>
        <v/>
      </c>
      <c r="Q5" s="5" t="str">
        <f>IF(Besoin!G5="","",Besoin!G5)</f>
        <v/>
      </c>
      <c r="R5" s="5" t="str">
        <f>IF(Besoin!H5="","",Besoin!H5)</f>
        <v/>
      </c>
      <c r="S5" s="5" t="str">
        <f>IF(Besoin!I5="","",Besoin!I5)</f>
        <v/>
      </c>
      <c r="T5" s="5" t="str">
        <f>IF(Besoin!J5="","",Besoin!J5)</f>
        <v/>
      </c>
    </row>
    <row r="6" spans="1:20">
      <c r="A6" s="16"/>
      <c r="B6" s="16"/>
      <c r="C6" s="16"/>
      <c r="D6" s="24"/>
      <c r="E6" s="16"/>
      <c r="F6" s="16"/>
      <c r="G6" s="16"/>
      <c r="H6" s="16"/>
      <c r="I6" s="16"/>
      <c r="J6" s="16"/>
      <c r="L6" s="5" t="str">
        <f>IF(Besoin!B6="","",Besoin!B6)</f>
        <v>LCA</v>
      </c>
      <c r="M6" s="5" t="str">
        <f>IF(Besoin!C6="","",Besoin!C6)</f>
        <v/>
      </c>
      <c r="N6" s="5" t="str">
        <f>IF(Besoin!D6="","",Besoin!D6)</f>
        <v/>
      </c>
      <c r="O6" s="5">
        <f>IF(Besoin!E6="","",Besoin!E6)</f>
        <v>0</v>
      </c>
      <c r="P6" s="5" t="str">
        <f>IF(Besoin!F6="","",Besoin!F6)</f>
        <v/>
      </c>
      <c r="Q6" s="5" t="str">
        <f>IF(Besoin!G6="","",Besoin!G6)</f>
        <v/>
      </c>
      <c r="R6" s="5" t="str">
        <f>IF(Besoin!H6="","",Besoin!H6)</f>
        <v/>
      </c>
      <c r="S6" s="5" t="str">
        <f>IF(Besoin!I6="","",Besoin!I6)</f>
        <v/>
      </c>
      <c r="T6" s="5" t="str">
        <f>IF(Besoin!J6="","",Besoin!J6)</f>
        <v/>
      </c>
    </row>
    <row r="7" spans="1:20" ht="31.5">
      <c r="A7" s="16"/>
      <c r="B7" s="78" t="s">
        <v>68</v>
      </c>
      <c r="C7" s="24" t="s">
        <v>8</v>
      </c>
      <c r="D7" s="24"/>
      <c r="E7" s="79" t="s">
        <v>5</v>
      </c>
      <c r="F7" s="80" t="s">
        <v>6</v>
      </c>
      <c r="G7" s="80" t="s">
        <v>7</v>
      </c>
      <c r="H7" s="80" t="s">
        <v>8</v>
      </c>
      <c r="I7" s="56" t="s">
        <v>9</v>
      </c>
      <c r="J7" s="80" t="s">
        <v>10</v>
      </c>
      <c r="L7" s="5" t="str">
        <f>IF(Besoin!B7="","",Besoin!B7)</f>
        <v>Langues, littérature …</v>
      </c>
      <c r="M7" s="5" t="str">
        <f>IF(Besoin!C7="","",Besoin!C7)</f>
        <v/>
      </c>
      <c r="N7" s="5" t="str">
        <f>IF(Besoin!D7="","",Besoin!D7)</f>
        <v/>
      </c>
      <c r="O7" s="5">
        <f>IF(Besoin!E7="","",Besoin!E7)</f>
        <v>0</v>
      </c>
      <c r="P7" s="5" t="str">
        <f>IF(Besoin!F7="","",Besoin!F7)</f>
        <v/>
      </c>
      <c r="Q7" s="5" t="str">
        <f>IF(Besoin!G7="","",Besoin!G7)</f>
        <v/>
      </c>
      <c r="R7" s="5" t="str">
        <f>IF(Besoin!H7="","",Besoin!H7)</f>
        <v/>
      </c>
      <c r="S7" s="5" t="str">
        <f>IF(Besoin!I7="","",Besoin!I7)</f>
        <v/>
      </c>
      <c r="T7" s="5" t="str">
        <f>IF(Besoin!J7="","",Besoin!J7)</f>
        <v/>
      </c>
    </row>
    <row r="8" spans="1:20" ht="24.95" customHeight="1">
      <c r="A8" s="77" t="s">
        <v>13</v>
      </c>
      <c r="B8" s="29">
        <v>8.5</v>
      </c>
      <c r="C8" s="77">
        <f>B8*$B$5</f>
        <v>0</v>
      </c>
      <c r="D8" s="24"/>
      <c r="E8" s="24" t="s">
        <v>69</v>
      </c>
      <c r="F8" s="24">
        <f>F72</f>
        <v>0</v>
      </c>
      <c r="G8" s="29">
        <v>4</v>
      </c>
      <c r="H8" s="81">
        <f>G8*$B$5</f>
        <v>0</v>
      </c>
      <c r="I8" s="10">
        <v>0</v>
      </c>
      <c r="J8" s="81">
        <f>H8+I8</f>
        <v>0</v>
      </c>
      <c r="L8" s="5" t="str">
        <f>IF(Besoin!B8="","",Besoin!B8)</f>
        <v>Anglais</v>
      </c>
      <c r="M8" s="5">
        <f>IF(Besoin!C8="","",Besoin!C8)</f>
        <v>0</v>
      </c>
      <c r="N8" s="5" t="str">
        <f>IF(Besoin!D8="","",Besoin!D8)</f>
        <v/>
      </c>
      <c r="O8" s="5" t="str">
        <f>IF(Besoin!E8="","",Besoin!E8)</f>
        <v/>
      </c>
      <c r="P8" s="5" t="str">
        <f>IF(Besoin!F8="","",Besoin!F8)</f>
        <v/>
      </c>
      <c r="Q8" s="5" t="str">
        <f>IF(Besoin!G8="","",Besoin!G8)</f>
        <v/>
      </c>
      <c r="R8" s="5">
        <f>IF(Besoin!H8="","",Besoin!H8)</f>
        <v>0</v>
      </c>
      <c r="S8" s="5" t="str">
        <f>IF(Besoin!I8="","",Besoin!I8)</f>
        <v/>
      </c>
      <c r="T8" s="5">
        <f>IF(Besoin!J8="","",Besoin!J8)</f>
        <v>0</v>
      </c>
    </row>
    <row r="9" spans="1:20">
      <c r="A9" s="16"/>
      <c r="B9" s="16"/>
      <c r="C9" s="16"/>
      <c r="D9" s="24"/>
      <c r="E9" s="24" t="s">
        <v>23</v>
      </c>
      <c r="F9" s="10"/>
      <c r="G9" s="29">
        <v>2</v>
      </c>
      <c r="H9" s="81">
        <f>G9*$B$5</f>
        <v>0</v>
      </c>
      <c r="I9" s="10">
        <v>0</v>
      </c>
      <c r="J9" s="81">
        <f>H9+I9</f>
        <v>0</v>
      </c>
      <c r="L9" s="5" t="str">
        <f>IF(Besoin!B9="","",Besoin!B9)</f>
        <v>Allemand</v>
      </c>
      <c r="M9" s="5">
        <f>IF(Besoin!C9="","",Besoin!C9)</f>
        <v>0</v>
      </c>
      <c r="N9" s="5" t="str">
        <f>IF(Besoin!D9="","",Besoin!D9)</f>
        <v/>
      </c>
      <c r="O9" s="5" t="str">
        <f>IF(Besoin!E9="","",Besoin!E9)</f>
        <v/>
      </c>
      <c r="P9" s="5" t="str">
        <f>IF(Besoin!F9="","",Besoin!F9)</f>
        <v/>
      </c>
      <c r="Q9" s="5" t="str">
        <f>IF(Besoin!G9="","",Besoin!G9)</f>
        <v/>
      </c>
      <c r="R9" s="5">
        <f>IF(Besoin!H9="","",Besoin!H9)</f>
        <v>0</v>
      </c>
      <c r="S9" s="5" t="str">
        <f>IF(Besoin!I9="","",Besoin!I9)</f>
        <v/>
      </c>
      <c r="T9" s="5">
        <f>IF(Besoin!J9="","",Besoin!J9)</f>
        <v>0</v>
      </c>
    </row>
    <row r="10" spans="1:20">
      <c r="A10" s="16"/>
      <c r="B10" s="16"/>
      <c r="C10" s="16"/>
      <c r="D10" s="24"/>
      <c r="E10" s="24" t="s">
        <v>25</v>
      </c>
      <c r="F10" s="10"/>
      <c r="G10" s="29">
        <v>0.5</v>
      </c>
      <c r="H10" s="81">
        <f>G10*$B$5</f>
        <v>0</v>
      </c>
      <c r="I10" s="10">
        <v>0</v>
      </c>
      <c r="J10" s="81">
        <f>H10+I10</f>
        <v>0</v>
      </c>
      <c r="L10" s="5" t="str">
        <f>IF(Besoin!B10="","",Besoin!B10)</f>
        <v>Espagnol</v>
      </c>
      <c r="M10" s="5">
        <f>IF(Besoin!C10="","",Besoin!C10)</f>
        <v>0</v>
      </c>
      <c r="N10" s="5" t="str">
        <f>IF(Besoin!D10="","",Besoin!D10)</f>
        <v/>
      </c>
      <c r="O10" s="5" t="str">
        <f>IF(Besoin!E10="","",Besoin!E10)</f>
        <v/>
      </c>
      <c r="P10" s="5" t="str">
        <f>IF(Besoin!F10="","",Besoin!F10)</f>
        <v/>
      </c>
      <c r="Q10" s="5" t="str">
        <f>IF(Besoin!G10="","",Besoin!G10)</f>
        <v/>
      </c>
      <c r="R10" s="5">
        <f>IF(Besoin!H10="","",Besoin!H10)</f>
        <v>0</v>
      </c>
      <c r="S10" s="5" t="str">
        <f>IF(Besoin!I10="","",Besoin!I10)</f>
        <v/>
      </c>
      <c r="T10" s="5">
        <f>IF(Besoin!J10="","",Besoin!J10)</f>
        <v>0</v>
      </c>
    </row>
    <row r="11" spans="1:20">
      <c r="A11" s="77" t="s">
        <v>70</v>
      </c>
      <c r="B11" s="16"/>
      <c r="C11" s="16"/>
      <c r="D11" s="24"/>
      <c r="E11" s="77" t="s">
        <v>28</v>
      </c>
      <c r="F11" s="82"/>
      <c r="G11" s="29">
        <v>2</v>
      </c>
      <c r="H11" s="81">
        <f>G11*$B$5</f>
        <v>0</v>
      </c>
      <c r="I11" s="10">
        <v>0</v>
      </c>
      <c r="J11" s="81">
        <f>H11+I11</f>
        <v>0</v>
      </c>
      <c r="L11" s="5" t="str">
        <f>IF(Besoin!B11="","",Besoin!B11)</f>
        <v>Italien</v>
      </c>
      <c r="M11" s="5">
        <f>IF(Besoin!C11="","",Besoin!C11)</f>
        <v>0</v>
      </c>
      <c r="N11" s="5" t="str">
        <f>IF(Besoin!D11="","",Besoin!D11)</f>
        <v/>
      </c>
      <c r="O11" s="5" t="str">
        <f>IF(Besoin!E11="","",Besoin!E11)</f>
        <v/>
      </c>
      <c r="P11" s="5" t="str">
        <f>IF(Besoin!F11="","",Besoin!F11)</f>
        <v/>
      </c>
      <c r="Q11" s="5" t="str">
        <f>IF(Besoin!G11="","",Besoin!G11)</f>
        <v/>
      </c>
      <c r="R11" s="5">
        <f>IF(Besoin!H11="","",Besoin!H11)</f>
        <v>0</v>
      </c>
      <c r="S11" s="5" t="str">
        <f>IF(Besoin!I11="","",Besoin!I11)</f>
        <v/>
      </c>
      <c r="T11" s="5">
        <f>IF(Besoin!J11="","",Besoin!J11)</f>
        <v>0</v>
      </c>
    </row>
    <row r="12" spans="1:20">
      <c r="A12" s="24" t="s">
        <v>71</v>
      </c>
      <c r="B12" s="6">
        <v>0</v>
      </c>
      <c r="C12" s="29"/>
      <c r="D12" s="24"/>
      <c r="E12" s="16"/>
      <c r="F12" s="16"/>
      <c r="G12" s="16"/>
      <c r="H12" s="16"/>
      <c r="I12" s="10"/>
      <c r="J12" s="16"/>
      <c r="L12" s="5" t="str">
        <f>IF(Besoin!B12="","",Besoin!B12)</f>
        <v>Autres langues ( chinois, …)</v>
      </c>
      <c r="M12" s="5" t="str">
        <f>IF(Besoin!C12="","",Besoin!C12)</f>
        <v/>
      </c>
      <c r="N12" s="5" t="str">
        <f>IF(Besoin!D12="","",Besoin!D12)</f>
        <v/>
      </c>
      <c r="O12" s="5" t="str">
        <f>IF(Besoin!E12="","",Besoin!E12)</f>
        <v/>
      </c>
      <c r="P12" s="5" t="str">
        <f>IF(Besoin!F12="","",Besoin!F12)</f>
        <v/>
      </c>
      <c r="Q12" s="5" t="str">
        <f>IF(Besoin!G12="","",Besoin!G12)</f>
        <v/>
      </c>
      <c r="R12" s="5">
        <f>IF(Besoin!H12="","",Besoin!H12)</f>
        <v>0</v>
      </c>
      <c r="S12" s="5" t="str">
        <f>IF(Besoin!I12="","",Besoin!I12)</f>
        <v/>
      </c>
      <c r="T12" s="5">
        <f>IF(Besoin!J12="","",Besoin!J12)</f>
        <v>0</v>
      </c>
    </row>
    <row r="13" spans="1:20">
      <c r="A13" s="24" t="s">
        <v>72</v>
      </c>
      <c r="B13" s="29">
        <v>19.5</v>
      </c>
      <c r="C13" s="24">
        <f>B13*$B$12</f>
        <v>0</v>
      </c>
      <c r="D13" s="24"/>
      <c r="E13" s="16"/>
      <c r="F13" s="16"/>
      <c r="G13" s="16"/>
      <c r="H13" s="16"/>
      <c r="I13" s="16"/>
      <c r="J13" s="16"/>
      <c r="L13" s="5" t="str">
        <f>IF(Besoin!B13="","",Besoin!B13)</f>
        <v>Langues à répartir</v>
      </c>
      <c r="M13" s="5" t="str">
        <f>IF(Besoin!C13="","",Besoin!C13)</f>
        <v/>
      </c>
      <c r="N13" s="5">
        <f>IF(Besoin!D13="","",Besoin!D13)</f>
        <v>0</v>
      </c>
      <c r="O13" s="5">
        <f>IF(Besoin!E13="","",Besoin!E13)</f>
        <v>0</v>
      </c>
      <c r="P13" s="5">
        <f>IF(Besoin!F13="","",Besoin!F13)</f>
        <v>0</v>
      </c>
      <c r="Q13" s="5" t="str">
        <f>IF(Besoin!G13="","",Besoin!G13)</f>
        <v/>
      </c>
      <c r="R13" s="5" t="str">
        <f>IF(Besoin!H13="","",Besoin!H13)</f>
        <v/>
      </c>
      <c r="S13" s="5" t="str">
        <f>IF(Besoin!I13="","",Besoin!I13)</f>
        <v/>
      </c>
      <c r="T13" s="5" t="str">
        <f>IF(Besoin!J13="","",Besoin!J13)</f>
        <v/>
      </c>
    </row>
    <row r="14" spans="1:20">
      <c r="A14" s="24" t="s">
        <v>50</v>
      </c>
      <c r="B14" s="29">
        <v>2</v>
      </c>
      <c r="C14" s="24">
        <f>B14*$B$12</f>
        <v>0</v>
      </c>
      <c r="D14" s="24"/>
      <c r="E14" s="83" t="s">
        <v>54</v>
      </c>
      <c r="F14" s="16"/>
      <c r="G14" s="16"/>
      <c r="H14" s="84">
        <f>SUM(H8:H11)</f>
        <v>0</v>
      </c>
      <c r="I14" s="84">
        <f>SUM(I8:I11)</f>
        <v>0</v>
      </c>
      <c r="J14" s="84">
        <f>SUM(J8:J11)</f>
        <v>0</v>
      </c>
      <c r="L14" s="5" t="str">
        <f>IF(Besoin!B14="","",Besoin!B14)</f>
        <v>Hist-Géo</v>
      </c>
      <c r="M14" s="5">
        <f>IF(Besoin!C14="","",Besoin!C14)</f>
        <v>0</v>
      </c>
      <c r="N14" s="5" t="str">
        <f>IF(Besoin!D14="","",Besoin!D14)</f>
        <v/>
      </c>
      <c r="O14" s="5" t="str">
        <f>IF(Besoin!E14="","",Besoin!E14)</f>
        <v/>
      </c>
      <c r="P14" s="5" t="str">
        <f>IF(Besoin!F14="","",Besoin!F14)</f>
        <v/>
      </c>
      <c r="Q14" s="5" t="str">
        <f>IF(Besoin!G14="","",Besoin!G14)</f>
        <v/>
      </c>
      <c r="R14" s="5">
        <f>IF(Besoin!H14="","",Besoin!H14)</f>
        <v>0</v>
      </c>
      <c r="S14" s="5" t="str">
        <f>IF(Besoin!I14="","",Besoin!I14)</f>
        <v/>
      </c>
      <c r="T14" s="5">
        <f>IF(Besoin!J14="","",Besoin!J14)</f>
        <v>0</v>
      </c>
    </row>
    <row r="15" spans="1:20">
      <c r="A15" s="24" t="s">
        <v>73</v>
      </c>
      <c r="B15" s="29">
        <v>10</v>
      </c>
      <c r="C15" s="24">
        <f>B15*$B$12</f>
        <v>0</v>
      </c>
      <c r="D15" s="24"/>
      <c r="E15" s="16"/>
      <c r="F15" s="16"/>
      <c r="G15" s="16"/>
      <c r="H15" s="85"/>
      <c r="I15" s="16"/>
      <c r="J15" s="16"/>
      <c r="L15" s="5" t="str">
        <f>IF(Besoin!B15="","",Besoin!B15)</f>
        <v>EMC</v>
      </c>
      <c r="M15" s="5" t="str">
        <f>IF(Besoin!C15="","",Besoin!C15)</f>
        <v/>
      </c>
      <c r="N15" s="5">
        <f>IF(Besoin!D15="","",Besoin!D15)</f>
        <v>0</v>
      </c>
      <c r="O15" s="5">
        <f>IF(Besoin!E15="","",Besoin!E15)</f>
        <v>0</v>
      </c>
      <c r="P15" s="5">
        <f>IF(Besoin!F15="","",Besoin!F15)</f>
        <v>0</v>
      </c>
      <c r="Q15" s="5" t="str">
        <f>IF(Besoin!G15="","",Besoin!G15)</f>
        <v/>
      </c>
      <c r="R15" s="5" t="str">
        <f>IF(Besoin!H15="","",Besoin!H15)</f>
        <v/>
      </c>
      <c r="S15" s="5" t="str">
        <f>IF(Besoin!I15="","",Besoin!I15)</f>
        <v/>
      </c>
      <c r="T15" s="5" t="str">
        <f>IF(Besoin!J15="","",Besoin!J15)</f>
        <v/>
      </c>
    </row>
    <row r="16" spans="1:20">
      <c r="A16" s="77" t="s">
        <v>74</v>
      </c>
      <c r="B16" s="77"/>
      <c r="C16" s="77">
        <f>SUM(C13:C15)</f>
        <v>0</v>
      </c>
      <c r="D16" s="24"/>
      <c r="E16" s="86" t="s">
        <v>75</v>
      </c>
      <c r="F16" s="87"/>
      <c r="G16" s="87"/>
      <c r="H16" s="87"/>
      <c r="I16" s="87"/>
      <c r="J16" s="87"/>
      <c r="L16" s="5" t="str">
        <f>IF(Besoin!B16="","",Besoin!B16)</f>
        <v>Histoire géographie et SP</v>
      </c>
      <c r="M16" s="5" t="str">
        <f>IF(Besoin!C16="","",Besoin!C16)</f>
        <v/>
      </c>
      <c r="N16" s="5" t="str">
        <f>IF(Besoin!D16="","",Besoin!D16)</f>
        <v/>
      </c>
      <c r="O16" s="5">
        <f>IF(Besoin!E16="","",Besoin!E16)</f>
        <v>0</v>
      </c>
      <c r="P16" s="5" t="str">
        <f>IF(Besoin!F16="","",Besoin!F16)</f>
        <v/>
      </c>
      <c r="Q16" s="5" t="str">
        <f>IF(Besoin!G16="","",Besoin!G16)</f>
        <v/>
      </c>
      <c r="R16" s="5" t="str">
        <f>IF(Besoin!H16="","",Besoin!H16)</f>
        <v/>
      </c>
      <c r="S16" s="5" t="str">
        <f>IF(Besoin!I16="","",Besoin!I16)</f>
        <v/>
      </c>
      <c r="T16" s="5" t="str">
        <f>IF(Besoin!J16="","",Besoin!J16)</f>
        <v/>
      </c>
    </row>
    <row r="17" spans="1:20">
      <c r="A17" s="16"/>
      <c r="B17" s="16"/>
      <c r="C17" s="16"/>
      <c r="D17" s="24"/>
      <c r="E17" s="24" t="s">
        <v>31</v>
      </c>
      <c r="F17" s="6">
        <v>0</v>
      </c>
      <c r="G17" s="29">
        <v>1</v>
      </c>
      <c r="H17" s="81"/>
      <c r="I17" s="24">
        <f>G17*F17</f>
        <v>0</v>
      </c>
      <c r="J17" s="81">
        <f>H17+I17</f>
        <v>0</v>
      </c>
      <c r="L17" s="5" t="str">
        <f>IF(Besoin!B17="","",Besoin!B17)</f>
        <v>DNL</v>
      </c>
      <c r="M17" s="5" t="str">
        <f>IF(Besoin!C17="","",Besoin!C17)</f>
        <v/>
      </c>
      <c r="N17" s="5">
        <f>IF(Besoin!D17="","",Besoin!D17)</f>
        <v>0</v>
      </c>
      <c r="O17" s="5">
        <f>IF(Besoin!E17="","",Besoin!E17)</f>
        <v>0</v>
      </c>
      <c r="P17" s="5">
        <f>IF(Besoin!F17="","",Besoin!F17)</f>
        <v>0</v>
      </c>
      <c r="Q17" s="5" t="str">
        <f>IF(Besoin!G17="","",Besoin!G17)</f>
        <v/>
      </c>
      <c r="R17" s="5" t="str">
        <f>IF(Besoin!H17="","",Besoin!H17)</f>
        <v/>
      </c>
      <c r="S17" s="5" t="str">
        <f>IF(Besoin!I17="","",Besoin!I17)</f>
        <v/>
      </c>
      <c r="T17" s="5" t="str">
        <f>IF(Besoin!J17="","",Besoin!J17)</f>
        <v/>
      </c>
    </row>
    <row r="18" spans="1:20">
      <c r="A18" s="77" t="s">
        <v>76</v>
      </c>
      <c r="B18" s="16"/>
      <c r="C18" s="16"/>
      <c r="D18" s="24"/>
      <c r="E18" s="24" t="s">
        <v>32</v>
      </c>
      <c r="F18" s="6">
        <v>0</v>
      </c>
      <c r="G18" s="29">
        <v>2</v>
      </c>
      <c r="H18" s="81"/>
      <c r="I18" s="24">
        <f>G18*F18</f>
        <v>0</v>
      </c>
      <c r="J18" s="81">
        <f>H18+I18</f>
        <v>0</v>
      </c>
      <c r="L18" s="5" t="str">
        <f>IF(Besoin!B18="","",Besoin!B18)</f>
        <v>SES</v>
      </c>
      <c r="M18" s="5">
        <f>IF(Besoin!C18="","",Besoin!C18)</f>
        <v>0</v>
      </c>
      <c r="N18" s="5" t="str">
        <f>IF(Besoin!D18="","",Besoin!D18)</f>
        <v/>
      </c>
      <c r="O18" s="5" t="str">
        <f>IF(Besoin!E18="","",Besoin!E18)</f>
        <v/>
      </c>
      <c r="P18" s="5" t="str">
        <f>IF(Besoin!F18="","",Besoin!F18)</f>
        <v/>
      </c>
      <c r="Q18" s="5" t="str">
        <f>IF(Besoin!G18="","",Besoin!G18)</f>
        <v/>
      </c>
      <c r="R18" s="5">
        <f>IF(Besoin!H18="","",Besoin!H18)</f>
        <v>0</v>
      </c>
      <c r="S18" s="5" t="str">
        <f>IF(Besoin!I18="","",Besoin!I18)</f>
        <v/>
      </c>
      <c r="T18" s="5">
        <f>IF(Besoin!J18="","",Besoin!J18)</f>
        <v>0</v>
      </c>
    </row>
    <row r="19" spans="1:20">
      <c r="A19" s="24" t="s">
        <v>71</v>
      </c>
      <c r="B19" s="6">
        <v>0</v>
      </c>
      <c r="C19" s="29"/>
      <c r="D19" s="24"/>
      <c r="E19" s="24" t="s">
        <v>77</v>
      </c>
      <c r="F19" s="6">
        <v>0</v>
      </c>
      <c r="G19" s="29">
        <v>2</v>
      </c>
      <c r="H19" s="81"/>
      <c r="I19" s="24">
        <f>G19*F19</f>
        <v>0</v>
      </c>
      <c r="J19" s="81">
        <f>H19+I19</f>
        <v>0</v>
      </c>
      <c r="L19" s="5" t="str">
        <f>IF(Besoin!B19="","",Besoin!B19)</f>
        <v>EPS</v>
      </c>
      <c r="M19" s="5">
        <f>IF(Besoin!C19="","",Besoin!C19)</f>
        <v>0</v>
      </c>
      <c r="N19" s="5" t="str">
        <f>IF(Besoin!D19="","",Besoin!D19)</f>
        <v/>
      </c>
      <c r="O19" s="5" t="str">
        <f>IF(Besoin!E19="","",Besoin!E19)</f>
        <v/>
      </c>
      <c r="P19" s="5" t="str">
        <f>IF(Besoin!F19="","",Besoin!F19)</f>
        <v/>
      </c>
      <c r="Q19" s="5" t="str">
        <f>IF(Besoin!G19="","",Besoin!G19)</f>
        <v/>
      </c>
      <c r="R19" s="5">
        <f>IF(Besoin!H19="","",Besoin!H19)</f>
        <v>0</v>
      </c>
      <c r="S19" s="5" t="str">
        <f>IF(Besoin!I19="","",Besoin!I19)</f>
        <v/>
      </c>
      <c r="T19" s="5">
        <f>IF(Besoin!J19="","",Besoin!J19)</f>
        <v>0</v>
      </c>
    </row>
    <row r="20" spans="1:20">
      <c r="A20" s="24" t="s">
        <v>72</v>
      </c>
      <c r="B20" s="29">
        <v>17</v>
      </c>
      <c r="C20" s="24">
        <f>B20*$B$19</f>
        <v>0</v>
      </c>
      <c r="D20" s="24"/>
      <c r="E20" s="24" t="s">
        <v>78</v>
      </c>
      <c r="F20" s="6">
        <v>0</v>
      </c>
      <c r="G20" s="29">
        <v>3</v>
      </c>
      <c r="H20" s="81"/>
      <c r="I20" s="24">
        <f>G20*F20</f>
        <v>0</v>
      </c>
      <c r="J20" s="81">
        <f>H20+I20</f>
        <v>0</v>
      </c>
      <c r="L20" s="5" t="str">
        <f>IF(Besoin!B20="","",Besoin!B20)</f>
        <v>Disciplines artistiques</v>
      </c>
      <c r="M20" s="5">
        <f>IF(Besoin!C20="","",Besoin!C20)</f>
        <v>0</v>
      </c>
      <c r="N20" s="5" t="str">
        <f>IF(Besoin!D20="","",Besoin!D20)</f>
        <v/>
      </c>
      <c r="O20" s="5" t="str">
        <f>IF(Besoin!E20="","",Besoin!E20)</f>
        <v/>
      </c>
      <c r="P20" s="5" t="str">
        <f>IF(Besoin!F20="","",Besoin!F20)</f>
        <v/>
      </c>
      <c r="Q20" s="5" t="str">
        <f>IF(Besoin!G20="","",Besoin!G20)</f>
        <v/>
      </c>
      <c r="R20" s="5">
        <f>IF(Besoin!H20="","",Besoin!H20)</f>
        <v>0</v>
      </c>
      <c r="S20" s="5" t="str">
        <f>IF(Besoin!I20="","",Besoin!I20)</f>
        <v/>
      </c>
      <c r="T20" s="5">
        <f>IF(Besoin!J20="","",Besoin!J20)</f>
        <v>0</v>
      </c>
    </row>
    <row r="21" spans="1:20">
      <c r="A21" s="24" t="s">
        <v>50</v>
      </c>
      <c r="B21" s="29">
        <v>1.5</v>
      </c>
      <c r="C21" s="24">
        <f>B21*$B$19</f>
        <v>0</v>
      </c>
      <c r="D21" s="24"/>
      <c r="E21" s="16"/>
      <c r="F21" s="16"/>
      <c r="G21" s="16"/>
      <c r="H21" s="81"/>
      <c r="I21" s="16"/>
      <c r="J21" s="29"/>
      <c r="L21" s="5" t="str">
        <f>IF(Besoin!B21="","",Besoin!B21)</f>
        <v>Mathématiques</v>
      </c>
      <c r="M21" s="5">
        <f>IF(Besoin!C21="","",Besoin!C21)</f>
        <v>0</v>
      </c>
      <c r="N21" s="5" t="str">
        <f>IF(Besoin!D21="","",Besoin!D21)</f>
        <v/>
      </c>
      <c r="O21" s="5" t="str">
        <f>IF(Besoin!E21="","",Besoin!E21)</f>
        <v/>
      </c>
      <c r="P21" s="5" t="str">
        <f>IF(Besoin!F21="","",Besoin!F21)</f>
        <v/>
      </c>
      <c r="Q21" s="5" t="str">
        <f>IF(Besoin!G21="","",Besoin!G21)</f>
        <v/>
      </c>
      <c r="R21" s="5">
        <f>IF(Besoin!H21="","",Besoin!H21)</f>
        <v>0</v>
      </c>
      <c r="S21" s="5" t="str">
        <f>IF(Besoin!I21="","",Besoin!I21)</f>
        <v/>
      </c>
      <c r="T21" s="5">
        <f>IF(Besoin!J21="","",Besoin!J21)</f>
        <v>0</v>
      </c>
    </row>
    <row r="22" spans="1:20">
      <c r="A22" s="24" t="s">
        <v>73</v>
      </c>
      <c r="B22" s="29">
        <v>6</v>
      </c>
      <c r="C22" s="24">
        <f>B22*$B$19</f>
        <v>0</v>
      </c>
      <c r="D22" s="24"/>
      <c r="E22" s="16"/>
      <c r="F22" s="16"/>
      <c r="G22" s="16"/>
      <c r="H22" s="85"/>
      <c r="I22" s="16"/>
      <c r="J22" s="16"/>
      <c r="L22" s="5" t="str">
        <f>IF(Besoin!B22="","",Besoin!B22)</f>
        <v>SNT</v>
      </c>
      <c r="M22" s="5" t="str">
        <f>IF(Besoin!C22="","",Besoin!C22)</f>
        <v/>
      </c>
      <c r="N22" s="5">
        <f>IF(Besoin!D22="","",Besoin!D22)</f>
        <v>0</v>
      </c>
      <c r="O22" s="5" t="str">
        <f>IF(Besoin!E22="","",Besoin!E22)</f>
        <v/>
      </c>
      <c r="P22" s="5" t="str">
        <f>IF(Besoin!F22="","",Besoin!F22)</f>
        <v/>
      </c>
      <c r="Q22" s="5" t="str">
        <f>IF(Besoin!G22="","",Besoin!G22)</f>
        <v/>
      </c>
      <c r="R22" s="5" t="str">
        <f>IF(Besoin!H22="","",Besoin!H22)</f>
        <v/>
      </c>
      <c r="S22" s="5" t="str">
        <f>IF(Besoin!I22="","",Besoin!I22)</f>
        <v/>
      </c>
      <c r="T22" s="5" t="str">
        <f>IF(Besoin!J22="","",Besoin!J22)</f>
        <v/>
      </c>
    </row>
    <row r="23" spans="1:20">
      <c r="A23" s="77" t="s">
        <v>79</v>
      </c>
      <c r="B23" s="77"/>
      <c r="C23" s="77">
        <f>SUM(C20:C22)</f>
        <v>0</v>
      </c>
      <c r="D23" s="24"/>
      <c r="E23" s="83" t="s">
        <v>54</v>
      </c>
      <c r="F23" s="16"/>
      <c r="G23" s="16"/>
      <c r="H23" s="77"/>
      <c r="I23" s="24">
        <f>SUM(I17:I22)</f>
        <v>0</v>
      </c>
      <c r="J23" s="24">
        <f>SUM(J17:J22)</f>
        <v>0</v>
      </c>
      <c r="L23" s="5" t="str">
        <f>IF(Besoin!B23="","",Besoin!B23)</f>
        <v>SI</v>
      </c>
      <c r="M23" s="5" t="str">
        <f>IF(Besoin!C23="","",Besoin!C23)</f>
        <v/>
      </c>
      <c r="N23" s="5" t="str">
        <f>IF(Besoin!D23="","",Besoin!D23)</f>
        <v/>
      </c>
      <c r="O23" s="5">
        <f>IF(Besoin!E23="","",Besoin!E23)</f>
        <v>0</v>
      </c>
      <c r="P23" s="5" t="str">
        <f>IF(Besoin!F23="","",Besoin!F23)</f>
        <v/>
      </c>
      <c r="Q23" s="5" t="str">
        <f>IF(Besoin!G23="","",Besoin!G23)</f>
        <v/>
      </c>
      <c r="R23" s="5" t="str">
        <f>IF(Besoin!H23="","",Besoin!H23)</f>
        <v/>
      </c>
      <c r="S23" s="5" t="str">
        <f>IF(Besoin!I23="","",Besoin!I23)</f>
        <v/>
      </c>
      <c r="T23" s="5" t="str">
        <f>IF(Besoin!J23="","",Besoin!J23)</f>
        <v/>
      </c>
    </row>
    <row r="24" spans="1:20">
      <c r="A24" s="16"/>
      <c r="B24" s="16"/>
      <c r="C24" s="16"/>
      <c r="D24" s="24"/>
      <c r="E24" s="16"/>
      <c r="F24" s="16"/>
      <c r="G24" s="16"/>
      <c r="H24" s="16"/>
      <c r="I24" s="16"/>
      <c r="J24" s="16"/>
      <c r="L24" s="5" t="str">
        <f>IF(Besoin!B24="","",Besoin!B24)</f>
        <v>NSI</v>
      </c>
      <c r="M24" s="5" t="str">
        <f>IF(Besoin!C24="","",Besoin!C24)</f>
        <v/>
      </c>
      <c r="N24" s="5" t="str">
        <f>IF(Besoin!D24="","",Besoin!D24)</f>
        <v/>
      </c>
      <c r="O24" s="5">
        <f>IF(Besoin!E24="","",Besoin!E24)</f>
        <v>0</v>
      </c>
      <c r="P24" s="5" t="str">
        <f>IF(Besoin!F24="","",Besoin!F24)</f>
        <v/>
      </c>
      <c r="Q24" s="5" t="str">
        <f>IF(Besoin!G24="","",Besoin!G24)</f>
        <v/>
      </c>
      <c r="R24" s="5" t="str">
        <f>IF(Besoin!H24="","",Besoin!H24)</f>
        <v/>
      </c>
      <c r="S24" s="5" t="str">
        <f>IF(Besoin!I24="","",Besoin!I24)</f>
        <v/>
      </c>
      <c r="T24" s="5" t="str">
        <f>IF(Besoin!J24="","",Besoin!J24)</f>
        <v/>
      </c>
    </row>
    <row r="25" spans="1:20">
      <c r="A25" s="77" t="s">
        <v>80</v>
      </c>
      <c r="B25" s="16"/>
      <c r="C25" s="16"/>
      <c r="D25" s="24"/>
      <c r="E25" s="16"/>
      <c r="F25" s="16"/>
      <c r="G25" s="16"/>
      <c r="H25" s="16"/>
      <c r="I25" s="16"/>
      <c r="J25" s="16"/>
      <c r="L25" s="5" t="str">
        <f>IF(Besoin!B25="","",Besoin!B25)</f>
        <v>Physique chimie</v>
      </c>
      <c r="M25" s="5">
        <f>IF(Besoin!C25="","",Besoin!C25)</f>
        <v>0</v>
      </c>
      <c r="N25" s="5" t="str">
        <f>IF(Besoin!D25="","",Besoin!D25)</f>
        <v/>
      </c>
      <c r="O25" s="5" t="str">
        <f>IF(Besoin!E25="","",Besoin!E25)</f>
        <v/>
      </c>
      <c r="P25" s="5" t="str">
        <f>IF(Besoin!F25="","",Besoin!F25)</f>
        <v/>
      </c>
      <c r="Q25" s="5" t="str">
        <f>IF(Besoin!G25="","",Besoin!G25)</f>
        <v/>
      </c>
      <c r="R25" s="5">
        <f>IF(Besoin!H25="","",Besoin!H25)</f>
        <v>0</v>
      </c>
      <c r="S25" s="5" t="str">
        <f>IF(Besoin!I25="","",Besoin!I25)</f>
        <v/>
      </c>
      <c r="T25" s="5">
        <f>IF(Besoin!J25="","",Besoin!J25)</f>
        <v>0</v>
      </c>
    </row>
    <row r="26" spans="1:20" ht="31.5">
      <c r="A26" s="24" t="s">
        <v>71</v>
      </c>
      <c r="B26" s="6">
        <v>0</v>
      </c>
      <c r="C26" s="16"/>
      <c r="D26" s="24"/>
      <c r="E26" s="79" t="s">
        <v>72</v>
      </c>
      <c r="F26" s="80" t="s">
        <v>6</v>
      </c>
      <c r="G26" s="80" t="s">
        <v>7</v>
      </c>
      <c r="H26" s="80" t="s">
        <v>8</v>
      </c>
      <c r="I26" s="80" t="s">
        <v>9</v>
      </c>
      <c r="J26" s="80" t="s">
        <v>10</v>
      </c>
      <c r="L26" s="5" t="str">
        <f>IF(Besoin!B26="","",Besoin!B26)</f>
        <v>SVT</v>
      </c>
      <c r="M26" s="5">
        <f>IF(Besoin!C26="","",Besoin!C26)</f>
        <v>0</v>
      </c>
      <c r="N26" s="5" t="str">
        <f>IF(Besoin!D26="","",Besoin!D26)</f>
        <v/>
      </c>
      <c r="O26" s="5" t="str">
        <f>IF(Besoin!E26="","",Besoin!E26)</f>
        <v/>
      </c>
      <c r="P26" s="5" t="str">
        <f>IF(Besoin!F26="","",Besoin!F26)</f>
        <v/>
      </c>
      <c r="Q26" s="5" t="str">
        <f>IF(Besoin!G26="","",Besoin!G26)</f>
        <v/>
      </c>
      <c r="R26" s="5">
        <f>IF(Besoin!H26="","",Besoin!H26)</f>
        <v>0</v>
      </c>
      <c r="S26" s="5" t="str">
        <f>IF(Besoin!I26="","",Besoin!I26)</f>
        <v/>
      </c>
      <c r="T26" s="5">
        <f>IF(Besoin!J26="","",Besoin!J26)</f>
        <v>0</v>
      </c>
    </row>
    <row r="27" spans="1:20">
      <c r="A27" s="24" t="s">
        <v>72</v>
      </c>
      <c r="B27" s="29">
        <v>15.5</v>
      </c>
      <c r="C27" s="24">
        <f>B27*$B$26</f>
        <v>0</v>
      </c>
      <c r="D27" s="24"/>
      <c r="E27" s="24" t="s">
        <v>18</v>
      </c>
      <c r="F27" s="10"/>
      <c r="G27" s="29">
        <v>6</v>
      </c>
      <c r="H27" s="88">
        <f>G27*$B$12</f>
        <v>0</v>
      </c>
      <c r="I27" s="10">
        <v>0</v>
      </c>
      <c r="J27" s="24">
        <f t="shared" ref="J27:J32" si="0">I27+H27</f>
        <v>0</v>
      </c>
      <c r="L27" s="5" t="str">
        <f>IF(Besoin!B27="","",Besoin!B27)</f>
        <v>Ens_scient</v>
      </c>
      <c r="M27" s="5" t="str">
        <f>IF(Besoin!C27="","",Besoin!C27)</f>
        <v/>
      </c>
      <c r="N27" s="5" t="str">
        <f>IF(Besoin!D27="","",Besoin!D27)</f>
        <v/>
      </c>
      <c r="O27" s="5">
        <f>IF(Besoin!E27="","",Besoin!E27)</f>
        <v>0</v>
      </c>
      <c r="P27" s="5" t="str">
        <f>IF(Besoin!F27="","",Besoin!F27)</f>
        <v/>
      </c>
      <c r="Q27" s="5" t="str">
        <f>IF(Besoin!G27="","",Besoin!G27)</f>
        <v/>
      </c>
      <c r="R27" s="5" t="str">
        <f>IF(Besoin!H27="","",Besoin!H27)</f>
        <v/>
      </c>
      <c r="S27" s="5" t="str">
        <f>IF(Besoin!I27="","",Besoin!I27)</f>
        <v/>
      </c>
      <c r="T27" s="5" t="str">
        <f>IF(Besoin!J27="","",Besoin!J27)</f>
        <v/>
      </c>
    </row>
    <row r="28" spans="1:20">
      <c r="A28" s="24" t="s">
        <v>81</v>
      </c>
      <c r="B28" s="29">
        <v>9</v>
      </c>
      <c r="C28" s="24">
        <f>B28*$B$26</f>
        <v>0</v>
      </c>
      <c r="D28" s="24"/>
      <c r="E28" s="24" t="s">
        <v>20</v>
      </c>
      <c r="F28" s="10"/>
      <c r="G28" s="29">
        <v>5</v>
      </c>
      <c r="H28" s="88">
        <f>G28*$B$12</f>
        <v>0</v>
      </c>
      <c r="I28" s="10">
        <v>0</v>
      </c>
      <c r="J28" s="24">
        <f t="shared" si="0"/>
        <v>0</v>
      </c>
      <c r="L28" s="5" t="str">
        <f>IF(Besoin!B28="","",Besoin!B28)</f>
        <v>Spécialité S</v>
      </c>
      <c r="M28" s="5" t="str">
        <f>IF(Besoin!C28="","",Besoin!C28)</f>
        <v/>
      </c>
      <c r="N28" s="5" t="str">
        <f>IF(Besoin!D28="","",Besoin!D28)</f>
        <v/>
      </c>
      <c r="O28" s="5" t="str">
        <f>IF(Besoin!E28="","",Besoin!E28)</f>
        <v/>
      </c>
      <c r="P28" s="5">
        <f>IF(Besoin!F28="","",Besoin!F28)</f>
        <v>0</v>
      </c>
      <c r="Q28" s="5" t="str">
        <f>IF(Besoin!G28="","",Besoin!G28)</f>
        <v/>
      </c>
      <c r="R28" s="5" t="str">
        <f>IF(Besoin!H28="","",Besoin!H28)</f>
        <v/>
      </c>
      <c r="S28" s="5" t="str">
        <f>IF(Besoin!I28="","",Besoin!I28)</f>
        <v/>
      </c>
      <c r="T28" s="5" t="str">
        <f>IF(Besoin!J28="","",Besoin!J28)</f>
        <v/>
      </c>
    </row>
    <row r="29" spans="1:20">
      <c r="A29" s="24" t="s">
        <v>82</v>
      </c>
      <c r="B29" s="29">
        <v>2</v>
      </c>
      <c r="C29" s="24">
        <f>B29*$B$26</f>
        <v>0</v>
      </c>
      <c r="D29" s="24"/>
      <c r="E29" s="24" t="s">
        <v>21</v>
      </c>
      <c r="F29" s="10"/>
      <c r="G29" s="29">
        <v>3.5</v>
      </c>
      <c r="H29" s="88">
        <f>G29*$B$12</f>
        <v>0</v>
      </c>
      <c r="I29" s="10">
        <v>0</v>
      </c>
      <c r="J29" s="24">
        <f t="shared" si="0"/>
        <v>0</v>
      </c>
      <c r="L29" s="5" t="str">
        <f>IF(Besoin!B29="","",Besoin!B29)</f>
        <v>Spécialité ES</v>
      </c>
      <c r="M29" s="5" t="str">
        <f>IF(Besoin!C29="","",Besoin!C29)</f>
        <v/>
      </c>
      <c r="N29" s="5" t="str">
        <f>IF(Besoin!D29="","",Besoin!D29)</f>
        <v/>
      </c>
      <c r="O29" s="5" t="str">
        <f>IF(Besoin!E29="","",Besoin!E29)</f>
        <v/>
      </c>
      <c r="P29" s="5">
        <f>IF(Besoin!F29="","",Besoin!F29)</f>
        <v>0</v>
      </c>
      <c r="Q29" s="5" t="str">
        <f>IF(Besoin!G29="","",Besoin!G29)</f>
        <v/>
      </c>
      <c r="R29" s="5" t="str">
        <f>IF(Besoin!H29="","",Besoin!H29)</f>
        <v/>
      </c>
      <c r="S29" s="5" t="str">
        <f>IF(Besoin!I29="","",Besoin!I29)</f>
        <v/>
      </c>
      <c r="T29" s="5" t="str">
        <f>IF(Besoin!J29="","",Besoin!J29)</f>
        <v/>
      </c>
    </row>
    <row r="30" spans="1:20">
      <c r="A30" s="24" t="s">
        <v>73</v>
      </c>
      <c r="B30" s="29">
        <v>6</v>
      </c>
      <c r="C30" s="24">
        <f>B30*$B$26</f>
        <v>0</v>
      </c>
      <c r="D30" s="24"/>
      <c r="E30" s="24" t="s">
        <v>83</v>
      </c>
      <c r="F30" s="10"/>
      <c r="G30" s="29">
        <v>3</v>
      </c>
      <c r="H30" s="88">
        <f>G30*$B$12</f>
        <v>0</v>
      </c>
      <c r="I30" s="6">
        <v>0</v>
      </c>
      <c r="J30" s="24">
        <f t="shared" si="0"/>
        <v>0</v>
      </c>
      <c r="L30" s="5" t="str">
        <f>IF(Besoin!B30="","",Besoin!B30)</f>
        <v>Spécialité L</v>
      </c>
      <c r="M30" s="5" t="str">
        <f>IF(Besoin!C30="","",Besoin!C30)</f>
        <v/>
      </c>
      <c r="N30" s="5" t="str">
        <f>IF(Besoin!D30="","",Besoin!D30)</f>
        <v/>
      </c>
      <c r="O30" s="5" t="str">
        <f>IF(Besoin!E30="","",Besoin!E30)</f>
        <v/>
      </c>
      <c r="P30" s="5" t="str">
        <f>IF(Besoin!F30="","",Besoin!F30)</f>
        <v/>
      </c>
      <c r="Q30" s="5" t="str">
        <f>IF(Besoin!G30="","",Besoin!G30)</f>
        <v/>
      </c>
      <c r="R30" s="5" t="str">
        <f>IF(Besoin!H30="","",Besoin!H30)</f>
        <v/>
      </c>
      <c r="S30" s="5" t="str">
        <f>IF(Besoin!I30="","",Besoin!I30)</f>
        <v/>
      </c>
      <c r="T30" s="5" t="str">
        <f>IF(Besoin!J30="","",Besoin!J30)</f>
        <v/>
      </c>
    </row>
    <row r="31" spans="1:20">
      <c r="A31" s="16"/>
      <c r="B31" s="16"/>
      <c r="C31" s="16"/>
      <c r="D31" s="24"/>
      <c r="E31" s="24" t="s">
        <v>14</v>
      </c>
      <c r="F31" s="10"/>
      <c r="G31" s="29">
        <v>2</v>
      </c>
      <c r="H31" s="88">
        <f>G31*$B$12</f>
        <v>0</v>
      </c>
      <c r="I31" s="6">
        <v>0</v>
      </c>
      <c r="J31" s="24">
        <f t="shared" si="0"/>
        <v>0</v>
      </c>
      <c r="L31" s="5" t="str">
        <f>IF(Besoin!B31="","",Besoin!B31)</f>
        <v>AP</v>
      </c>
      <c r="M31" s="5" t="str">
        <f>IF(Besoin!C31="","",Besoin!C31)</f>
        <v/>
      </c>
      <c r="N31" s="5">
        <f>IF(Besoin!D31="","",Besoin!D31)</f>
        <v>0</v>
      </c>
      <c r="O31" s="5">
        <f>IF(Besoin!E31="","",Besoin!E31)</f>
        <v>0</v>
      </c>
      <c r="P31" s="5">
        <f>IF(Besoin!F31="","",Besoin!F31)</f>
        <v>0</v>
      </c>
      <c r="Q31" s="5" t="str">
        <f>IF(Besoin!G31="","",Besoin!G31)</f>
        <v/>
      </c>
      <c r="R31" s="5" t="str">
        <f>IF(Besoin!H31="","",Besoin!H31)</f>
        <v/>
      </c>
      <c r="S31" s="5" t="str">
        <f>IF(Besoin!I31="","",Besoin!I31)</f>
        <v/>
      </c>
      <c r="T31" s="5" t="str">
        <f>IF(Besoin!J31="","",Besoin!J31)</f>
        <v/>
      </c>
    </row>
    <row r="32" spans="1:20">
      <c r="A32" s="16"/>
      <c r="B32" s="16"/>
      <c r="C32" s="16"/>
      <c r="D32" s="24"/>
      <c r="E32" s="24" t="s">
        <v>50</v>
      </c>
      <c r="F32" s="6">
        <v>0</v>
      </c>
      <c r="G32" s="29">
        <v>2</v>
      </c>
      <c r="H32" s="89">
        <f>G32*F32</f>
        <v>0</v>
      </c>
      <c r="I32" s="10">
        <v>0</v>
      </c>
      <c r="J32" s="24">
        <f t="shared" si="0"/>
        <v>0</v>
      </c>
      <c r="L32" s="5" t="str">
        <f>IF(Besoin!B32="","",Besoin!B32)</f>
        <v>Droit</v>
      </c>
      <c r="M32" s="5" t="str">
        <f>IF(Besoin!C32="","",Besoin!C32)</f>
        <v/>
      </c>
      <c r="N32" s="5" t="str">
        <f>IF(Besoin!D32="","",Besoin!D32)</f>
        <v/>
      </c>
      <c r="O32" s="5" t="str">
        <f>IF(Besoin!E32="","",Besoin!E32)</f>
        <v/>
      </c>
      <c r="P32" s="5" t="str">
        <f>IF(Besoin!F32="","",Besoin!F32)</f>
        <v/>
      </c>
      <c r="Q32" s="5" t="str">
        <f>IF(Besoin!G32="","",Besoin!G32)</f>
        <v/>
      </c>
      <c r="R32" s="5" t="str">
        <f>IF(Besoin!H32="","",Besoin!H32)</f>
        <v/>
      </c>
      <c r="S32" s="5" t="str">
        <f>IF(Besoin!I32="","",Besoin!I32)</f>
        <v/>
      </c>
      <c r="T32" s="5" t="str">
        <f>IF(Besoin!J32="","",Besoin!J32)</f>
        <v/>
      </c>
    </row>
    <row r="33" spans="1:20">
      <c r="A33" s="16"/>
      <c r="B33" s="16"/>
      <c r="C33" s="16"/>
      <c r="D33" s="24"/>
      <c r="E33" s="16"/>
      <c r="F33" s="16"/>
      <c r="G33" s="16"/>
      <c r="H33" s="77"/>
      <c r="I33" s="16"/>
      <c r="J33" s="16"/>
      <c r="L33" s="5" t="str">
        <f>IF(Besoin!B33="","",Besoin!B33)</f>
        <v>Disciplines supplémentaires</v>
      </c>
      <c r="M33" s="5" t="str">
        <f>IF(Besoin!C33="","",Besoin!C33)</f>
        <v/>
      </c>
      <c r="N33" s="5" t="str">
        <f>IF(Besoin!D33="","",Besoin!D33)</f>
        <v/>
      </c>
      <c r="O33" s="5" t="str">
        <f>IF(Besoin!E33="","",Besoin!E33)</f>
        <v/>
      </c>
      <c r="P33" s="5" t="str">
        <f>IF(Besoin!F33="","",Besoin!F33)</f>
        <v/>
      </c>
      <c r="Q33" s="5" t="str">
        <f>IF(Besoin!G33="","",Besoin!G33)</f>
        <v/>
      </c>
      <c r="R33" s="5">
        <f>IF(Besoin!H33="","",Besoin!H33)</f>
        <v>0</v>
      </c>
      <c r="S33" s="5" t="str">
        <f>IF(Besoin!I33="","",Besoin!I33)</f>
        <v/>
      </c>
      <c r="T33" s="5">
        <f>IF(Besoin!J33="","",Besoin!J33)</f>
        <v>0</v>
      </c>
    </row>
    <row r="34" spans="1:20">
      <c r="A34" s="16"/>
      <c r="B34" s="16"/>
      <c r="C34" s="16"/>
      <c r="D34" s="24"/>
      <c r="E34" s="83" t="s">
        <v>54</v>
      </c>
      <c r="F34" s="16"/>
      <c r="G34" s="24"/>
      <c r="H34" s="90">
        <f>SUM(H27:H33)</f>
        <v>0</v>
      </c>
      <c r="I34" s="91">
        <f>SUM(I27:I33)</f>
        <v>0</v>
      </c>
      <c r="J34" s="90">
        <f>SUM(J27:J33)</f>
        <v>0</v>
      </c>
      <c r="L34" s="5" t="str">
        <f>IF(Besoin!B34="","",Besoin!B34)</f>
        <v>Autres options à répartir</v>
      </c>
      <c r="M34" s="5" t="str">
        <f>IF(Besoin!C34="","",Besoin!C34)</f>
        <v/>
      </c>
      <c r="N34" s="5">
        <f>IF(Besoin!D34="","",Besoin!D34)</f>
        <v>0</v>
      </c>
      <c r="O34" s="5">
        <f>IF(Besoin!E34="","",Besoin!E34)</f>
        <v>0</v>
      </c>
      <c r="P34" s="5" t="str">
        <f>IF(Besoin!F34="","",Besoin!F34)</f>
        <v/>
      </c>
      <c r="Q34" s="5" t="str">
        <f>IF(Besoin!G34="","",Besoin!G34)</f>
        <v/>
      </c>
      <c r="R34" s="5" t="str">
        <f>IF(Besoin!H34="","",Besoin!H34)</f>
        <v/>
      </c>
      <c r="S34" s="5" t="str">
        <f>IF(Besoin!I34="","",Besoin!I34)</f>
        <v/>
      </c>
      <c r="T34" s="5" t="str">
        <f>IF(Besoin!J34="","",Besoin!J34)</f>
        <v/>
      </c>
    </row>
    <row r="35" spans="1:20">
      <c r="A35" s="16"/>
      <c r="B35" s="16"/>
      <c r="C35" s="16"/>
      <c r="D35" s="24"/>
      <c r="E35" s="24"/>
      <c r="F35" s="24"/>
      <c r="G35" s="24"/>
      <c r="H35" s="85"/>
      <c r="I35" s="16"/>
      <c r="J35" s="16"/>
      <c r="K35" s="34"/>
      <c r="L35" s="5" t="str">
        <f>IF(Besoin!B35="","",Besoin!B35)</f>
        <v/>
      </c>
      <c r="M35" s="5" t="str">
        <f>IF(Besoin!C35="","",Besoin!C35)</f>
        <v/>
      </c>
      <c r="N35" s="5" t="str">
        <f>IF(Besoin!D35="","",Besoin!D35)</f>
        <v/>
      </c>
      <c r="O35" s="5" t="str">
        <f>IF(Besoin!E35="","",Besoin!E35)</f>
        <v/>
      </c>
      <c r="P35" s="5" t="str">
        <f>IF(Besoin!F35="","",Besoin!F35)</f>
        <v/>
      </c>
      <c r="Q35" s="5" t="str">
        <f>IF(Besoin!G35="","",Besoin!G35)</f>
        <v/>
      </c>
      <c r="R35" s="5" t="str">
        <f>IF(Besoin!H35="","",Besoin!H35)</f>
        <v/>
      </c>
      <c r="S35" s="5" t="str">
        <f>IF(Besoin!I35="","",Besoin!I35)</f>
        <v/>
      </c>
      <c r="T35" s="5" t="str">
        <f>IF(Besoin!J35="","",Besoin!J35)</f>
        <v/>
      </c>
    </row>
    <row r="36" spans="1:20">
      <c r="A36" s="16"/>
      <c r="B36" s="16"/>
      <c r="C36" s="16"/>
      <c r="D36" s="24"/>
      <c r="E36" s="16"/>
      <c r="F36" s="16"/>
      <c r="G36" s="16"/>
      <c r="H36" s="85"/>
      <c r="I36" s="16"/>
      <c r="J36" s="16"/>
      <c r="L36" s="5" t="str">
        <f>IF(Besoin!B36="","",Besoin!B36)</f>
        <v/>
      </c>
      <c r="M36" s="5" t="str">
        <f>IF(Besoin!C36="","",Besoin!C36)</f>
        <v/>
      </c>
      <c r="N36" s="5" t="str">
        <f>IF(Besoin!D36="","",Besoin!D36)</f>
        <v/>
      </c>
      <c r="O36" s="5" t="str">
        <f>IF(Besoin!E36="","",Besoin!E36)</f>
        <v/>
      </c>
      <c r="P36" s="5" t="str">
        <f>IF(Besoin!F36="","",Besoin!F36)</f>
        <v/>
      </c>
      <c r="Q36" s="5" t="str">
        <f>IF(Besoin!G36="","",Besoin!G36)</f>
        <v/>
      </c>
      <c r="R36" s="5" t="str">
        <f>IF(Besoin!H36="","",Besoin!H36)</f>
        <v/>
      </c>
      <c r="S36" s="5" t="str">
        <f>IF(Besoin!I36="","",Besoin!I36)</f>
        <v/>
      </c>
      <c r="T36" s="5" t="str">
        <f>IF(Besoin!J36="","",Besoin!J36)</f>
        <v/>
      </c>
    </row>
    <row r="37" spans="1:20">
      <c r="A37" s="77" t="s">
        <v>84</v>
      </c>
      <c r="B37" s="77"/>
      <c r="C37" s="77">
        <f>SUM(C27:C30)</f>
        <v>0</v>
      </c>
      <c r="D37" s="24"/>
      <c r="E37" s="16"/>
      <c r="F37" s="16"/>
      <c r="G37" s="16"/>
      <c r="H37" s="16"/>
      <c r="I37" s="16"/>
      <c r="J37" s="16"/>
      <c r="L37" s="5" t="str">
        <f>IF(Besoin!B37="","",Besoin!B37)</f>
        <v>Pondération</v>
      </c>
      <c r="M37" s="5" t="str">
        <f>IF(Besoin!C37="","",Besoin!C37)</f>
        <v/>
      </c>
      <c r="N37" s="5" t="str">
        <f>IF(Besoin!D37="","",Besoin!D37)</f>
        <v/>
      </c>
      <c r="O37" s="5" t="str">
        <f>IF(Besoin!E37="","",Besoin!E37)</f>
        <v/>
      </c>
      <c r="P37" s="5" t="str">
        <f>IF(Besoin!F37="","",Besoin!F37)</f>
        <v/>
      </c>
      <c r="Q37" s="5">
        <f>IF(Besoin!G37="","",Besoin!G37)</f>
        <v>0</v>
      </c>
      <c r="R37" s="5" t="str">
        <f>IF(Besoin!H37="","",Besoin!H37)</f>
        <v/>
      </c>
      <c r="S37" s="5" t="str">
        <f>IF(Besoin!I37="","",Besoin!I37)</f>
        <v/>
      </c>
      <c r="T37" s="5" t="str">
        <f>IF(Besoin!J37="","",Besoin!J37)</f>
        <v/>
      </c>
    </row>
    <row r="38" spans="1:20" ht="31.5">
      <c r="A38" s="16"/>
      <c r="B38" s="24"/>
      <c r="C38" s="16"/>
      <c r="D38" s="24"/>
      <c r="E38" s="79" t="s">
        <v>85</v>
      </c>
      <c r="F38" s="80" t="s">
        <v>6</v>
      </c>
      <c r="G38" s="80" t="s">
        <v>7</v>
      </c>
      <c r="H38" s="80" t="s">
        <v>8</v>
      </c>
      <c r="I38" s="80" t="s">
        <v>9</v>
      </c>
      <c r="J38" s="80" t="s">
        <v>10</v>
      </c>
      <c r="L38" s="5" t="str">
        <f>IF(Besoin!B38="","",Besoin!B38)</f>
        <v/>
      </c>
      <c r="M38" s="5" t="str">
        <f>IF(Besoin!C38="","",Besoin!C38)</f>
        <v/>
      </c>
      <c r="N38" s="5" t="str">
        <f>IF(Besoin!D38="","",Besoin!D38)</f>
        <v/>
      </c>
      <c r="O38" s="5" t="str">
        <f>IF(Besoin!E38="","",Besoin!E38)</f>
        <v/>
      </c>
      <c r="P38" s="5" t="str">
        <f>IF(Besoin!F38="","",Besoin!F38)</f>
        <v/>
      </c>
      <c r="Q38" s="5" t="str">
        <f>IF(Besoin!G38="","",Besoin!G38)</f>
        <v/>
      </c>
      <c r="R38" s="5" t="str">
        <f>IF(Besoin!H38="","",Besoin!H38)</f>
        <v/>
      </c>
      <c r="S38" s="5" t="str">
        <f>IF(Besoin!I38="","",Besoin!I38)</f>
        <v/>
      </c>
      <c r="T38" s="5" t="str">
        <f>IF(Besoin!J38="","",Besoin!J38)</f>
        <v/>
      </c>
    </row>
    <row r="39" spans="1:20">
      <c r="A39" s="77" t="s">
        <v>86</v>
      </c>
      <c r="B39" s="24"/>
      <c r="C39" s="77">
        <f>C8+C16+C23+C37</f>
        <v>0</v>
      </c>
      <c r="D39" s="24"/>
      <c r="E39" s="24" t="s">
        <v>26</v>
      </c>
      <c r="F39" s="10"/>
      <c r="G39" s="29">
        <v>5</v>
      </c>
      <c r="H39" s="88">
        <f>G39*$B$19</f>
        <v>0</v>
      </c>
      <c r="I39" s="10">
        <v>0</v>
      </c>
      <c r="J39" s="24">
        <f>I39+H39</f>
        <v>0</v>
      </c>
      <c r="L39" s="5" t="str">
        <f>IF(Besoin!B39="","",Besoin!B39)</f>
        <v/>
      </c>
      <c r="M39" s="5" t="str">
        <f>IF(Besoin!C39="","",Besoin!C39)</f>
        <v>Reste à répartir</v>
      </c>
      <c r="N39" s="5">
        <f>IF(Besoin!D39="","",Besoin!D39)</f>
        <v>0</v>
      </c>
      <c r="O39" s="5">
        <f>IF(Besoin!E39="","",Besoin!E39)</f>
        <v>0</v>
      </c>
      <c r="P39" s="5">
        <f>IF(Besoin!F39="","",Besoin!F39)</f>
        <v>0</v>
      </c>
      <c r="Q39" s="5">
        <f>IF(Besoin!G39="","",Besoin!G39)</f>
        <v>0</v>
      </c>
      <c r="R39" s="5">
        <f>IF(Besoin!H39="","",Besoin!H39)</f>
        <v>0</v>
      </c>
      <c r="S39" s="5" t="str">
        <f>IF(Besoin!I39="","",Besoin!I39)</f>
        <v/>
      </c>
      <c r="T39" s="5" t="str">
        <f>IF(Besoin!J39="","",Besoin!J39)</f>
        <v/>
      </c>
    </row>
    <row r="40" spans="1:20">
      <c r="A40" s="24" t="s">
        <v>2</v>
      </c>
      <c r="B40" s="24"/>
      <c r="C40" s="81">
        <f>J62</f>
        <v>0</v>
      </c>
      <c r="D40" s="24"/>
      <c r="E40" s="24" t="s">
        <v>18</v>
      </c>
      <c r="F40" s="10"/>
      <c r="G40" s="29">
        <v>4</v>
      </c>
      <c r="H40" s="88">
        <f>G40*$B$19</f>
        <v>0</v>
      </c>
      <c r="I40" s="10">
        <v>0</v>
      </c>
      <c r="J40" s="24">
        <f>I40+H40</f>
        <v>0</v>
      </c>
      <c r="L40" s="5" t="str">
        <f>IF(Besoin!B40="","",Besoin!B40)</f>
        <v/>
      </c>
      <c r="M40" s="5" t="str">
        <f>IF(Besoin!C40="","",Besoin!C40)</f>
        <v/>
      </c>
      <c r="N40" s="5" t="str">
        <f>IF(Besoin!D40="","",Besoin!D40)</f>
        <v/>
      </c>
      <c r="O40" s="5" t="str">
        <f>IF(Besoin!E40="","",Besoin!E40)</f>
        <v/>
      </c>
      <c r="P40" s="5" t="str">
        <f>IF(Besoin!F40="","",Besoin!F40)</f>
        <v/>
      </c>
      <c r="Q40" s="5" t="str">
        <f>IF(Besoin!G40="","",Besoin!G40)</f>
        <v/>
      </c>
      <c r="R40" s="5" t="str">
        <f>IF(Besoin!H40="","",Besoin!H40)</f>
        <v/>
      </c>
      <c r="S40" s="5" t="str">
        <f>IF(Besoin!I40="","",Besoin!I40)</f>
        <v/>
      </c>
      <c r="T40" s="5" t="str">
        <f>IF(Besoin!J40="","",Besoin!J40)</f>
        <v/>
      </c>
    </row>
    <row r="41" spans="1:20">
      <c r="A41" s="24" t="s">
        <v>24</v>
      </c>
      <c r="B41" s="24"/>
      <c r="C41" s="24">
        <f>C39-C40</f>
        <v>0</v>
      </c>
      <c r="D41" s="24"/>
      <c r="E41" s="24" t="s">
        <v>14</v>
      </c>
      <c r="F41" s="10"/>
      <c r="G41" s="29">
        <v>4</v>
      </c>
      <c r="H41" s="88">
        <f>G41*$B$19</f>
        <v>0</v>
      </c>
      <c r="I41" s="6">
        <v>0</v>
      </c>
      <c r="J41" s="24">
        <f>I41+H41</f>
        <v>0</v>
      </c>
      <c r="L41" s="5" t="str">
        <f>IF(Besoin!B41="","",Besoin!B41)</f>
        <v/>
      </c>
      <c r="M41" s="5" t="str">
        <f>IF(Besoin!C41="","",Besoin!C41)</f>
        <v/>
      </c>
      <c r="N41" s="5" t="str">
        <f>IF(Besoin!D41="","",Besoin!D41)</f>
        <v/>
      </c>
      <c r="O41" s="5" t="str">
        <f>IF(Besoin!E41="","",Besoin!E41)</f>
        <v/>
      </c>
      <c r="P41" s="5" t="str">
        <f>IF(Besoin!F41="","",Besoin!F41)</f>
        <v/>
      </c>
      <c r="Q41" s="5" t="str">
        <f>IF(Besoin!G41="","",Besoin!G41)</f>
        <v/>
      </c>
      <c r="R41" s="43">
        <f>IF(Besoin!H41="","",Besoin!H41)</f>
        <v>0</v>
      </c>
      <c r="S41" s="44">
        <f>IF(Besoin!I41="","",Besoin!I41)</f>
        <v>0</v>
      </c>
      <c r="T41" s="5" t="str">
        <f>IF(Besoin!J41="","",Besoin!J41)</f>
        <v/>
      </c>
    </row>
    <row r="42" spans="1:20">
      <c r="A42" s="24"/>
      <c r="B42" s="24"/>
      <c r="C42" s="24"/>
      <c r="D42" s="24"/>
      <c r="E42" s="24" t="s">
        <v>87</v>
      </c>
      <c r="F42" s="10"/>
      <c r="G42" s="29">
        <v>4</v>
      </c>
      <c r="H42" s="88">
        <f>G42*$B$19</f>
        <v>0</v>
      </c>
      <c r="I42" s="6">
        <v>0</v>
      </c>
      <c r="J42" s="24">
        <f>I42+H42</f>
        <v>0</v>
      </c>
      <c r="L42" s="5" t="str">
        <f>IF(Besoin!B42="","",Besoin!B42)</f>
        <v/>
      </c>
      <c r="M42" s="5" t="str">
        <f>IF(Besoin!C42="","",Besoin!C42)</f>
        <v/>
      </c>
      <c r="N42" s="5" t="str">
        <f>IF(Besoin!D42="","",Besoin!D42)</f>
        <v/>
      </c>
      <c r="O42" s="5" t="str">
        <f>IF(Besoin!E42="","",Besoin!E42)</f>
        <v/>
      </c>
      <c r="P42" s="5" t="str">
        <f>IF(Besoin!F42="","",Besoin!F42)</f>
        <v/>
      </c>
      <c r="Q42" s="5" t="str">
        <f>IF(Besoin!G42="","",Besoin!G42)</f>
        <v/>
      </c>
      <c r="R42" s="45" t="str">
        <f>IF(Besoin!H42="","",Besoin!H42)</f>
        <v>Besoins</v>
      </c>
      <c r="S42" s="46" t="str">
        <f>IF(Besoin!I42="","",Besoin!I42)</f>
        <v>Apports</v>
      </c>
      <c r="T42" s="5" t="str">
        <f>IF(Besoin!J42="","",Besoin!J42)</f>
        <v/>
      </c>
    </row>
    <row r="43" spans="1:20">
      <c r="A43" s="24"/>
      <c r="B43" s="24"/>
      <c r="C43" s="24"/>
      <c r="D43" s="24"/>
      <c r="E43" s="24" t="s">
        <v>50</v>
      </c>
      <c r="F43" s="10">
        <v>0</v>
      </c>
      <c r="G43" s="29">
        <v>1.5</v>
      </c>
      <c r="H43" s="88">
        <f>G43*F43</f>
        <v>0</v>
      </c>
      <c r="I43" s="6">
        <v>0</v>
      </c>
      <c r="J43" s="24">
        <f>I43+H43</f>
        <v>0</v>
      </c>
    </row>
    <row r="44" spans="1:20">
      <c r="A44" s="24"/>
      <c r="B44" s="24"/>
      <c r="C44" s="24"/>
      <c r="D44" s="24"/>
      <c r="E44" s="16"/>
      <c r="F44" s="16"/>
      <c r="G44" s="16"/>
      <c r="H44" s="85"/>
      <c r="I44" s="16"/>
      <c r="J44" s="16"/>
    </row>
    <row r="45" spans="1:20">
      <c r="A45" s="24"/>
      <c r="B45" s="24"/>
      <c r="C45" s="24"/>
      <c r="D45" s="24"/>
      <c r="E45" s="83" t="s">
        <v>54</v>
      </c>
      <c r="F45" s="16"/>
      <c r="G45" s="16"/>
      <c r="H45" s="84">
        <f>SUM(H39:H44)</f>
        <v>0</v>
      </c>
      <c r="I45" s="84">
        <f>SUM(I39:I44)</f>
        <v>0</v>
      </c>
      <c r="J45" s="84">
        <f>SUM(J39:J44)</f>
        <v>0</v>
      </c>
    </row>
    <row r="46" spans="1:20">
      <c r="A46" s="24"/>
      <c r="B46" s="24"/>
      <c r="C46" s="24"/>
      <c r="D46" s="24"/>
      <c r="E46" s="16"/>
      <c r="F46" s="16"/>
      <c r="G46" s="16"/>
      <c r="H46" s="85"/>
      <c r="I46" s="16"/>
      <c r="J46" s="16"/>
      <c r="K46" s="34"/>
    </row>
    <row r="47" spans="1:20">
      <c r="A47" s="24"/>
      <c r="B47" s="24"/>
      <c r="C47" s="24"/>
      <c r="D47" s="24"/>
      <c r="E47" s="16"/>
      <c r="F47" s="16"/>
      <c r="G47" s="16"/>
      <c r="H47" s="16"/>
      <c r="I47" s="16"/>
      <c r="J47" s="16"/>
    </row>
    <row r="48" spans="1:20">
      <c r="A48" s="24"/>
      <c r="B48" s="24"/>
      <c r="C48" s="24"/>
      <c r="D48" s="24"/>
      <c r="E48" s="16"/>
      <c r="F48" s="16"/>
      <c r="G48" s="16"/>
      <c r="H48" s="16"/>
      <c r="I48" s="16"/>
      <c r="J48" s="16"/>
    </row>
    <row r="49" spans="1:11" ht="31.5">
      <c r="A49" s="24"/>
      <c r="B49" s="24"/>
      <c r="C49" s="24"/>
      <c r="D49" s="24"/>
      <c r="E49" s="79" t="s">
        <v>88</v>
      </c>
      <c r="F49" s="80" t="s">
        <v>6</v>
      </c>
      <c r="G49" s="80" t="s">
        <v>7</v>
      </c>
      <c r="H49" s="80" t="s">
        <v>8</v>
      </c>
      <c r="I49" s="80" t="s">
        <v>9</v>
      </c>
      <c r="J49" s="80" t="s">
        <v>10</v>
      </c>
    </row>
    <row r="50" spans="1:11">
      <c r="A50" s="24"/>
      <c r="B50" s="24"/>
      <c r="C50" s="24"/>
      <c r="D50" s="24"/>
      <c r="E50" s="24" t="s">
        <v>89</v>
      </c>
      <c r="F50" s="10"/>
      <c r="G50" s="29">
        <v>2</v>
      </c>
      <c r="H50" s="88">
        <f t="shared" ref="H50:H57" si="1">G50*$B$26</f>
        <v>0</v>
      </c>
      <c r="I50" s="10">
        <v>0</v>
      </c>
      <c r="J50" s="24">
        <f t="shared" ref="J50:J57" si="2">I50+H50</f>
        <v>0</v>
      </c>
    </row>
    <row r="51" spans="1:11">
      <c r="A51" s="24"/>
      <c r="B51" s="24"/>
      <c r="C51" s="24"/>
      <c r="D51" s="24"/>
      <c r="E51" s="24" t="s">
        <v>90</v>
      </c>
      <c r="F51" s="10"/>
      <c r="G51" s="29">
        <v>1.5</v>
      </c>
      <c r="H51" s="88">
        <f t="shared" si="1"/>
        <v>0</v>
      </c>
      <c r="I51" s="10">
        <v>0</v>
      </c>
      <c r="J51" s="24">
        <f t="shared" si="2"/>
        <v>0</v>
      </c>
    </row>
    <row r="52" spans="1:11">
      <c r="A52" s="24"/>
      <c r="B52" s="24"/>
      <c r="C52" s="24"/>
      <c r="D52" s="24"/>
      <c r="E52" s="24" t="s">
        <v>14</v>
      </c>
      <c r="F52" s="10"/>
      <c r="G52" s="29">
        <v>4</v>
      </c>
      <c r="H52" s="88">
        <f t="shared" si="1"/>
        <v>0</v>
      </c>
      <c r="I52" s="10">
        <v>0</v>
      </c>
      <c r="J52" s="24">
        <f t="shared" si="2"/>
        <v>0</v>
      </c>
    </row>
    <row r="53" spans="1:11">
      <c r="A53" s="24"/>
      <c r="B53" s="24"/>
      <c r="C53" s="24"/>
      <c r="D53" s="24"/>
      <c r="E53" s="24" t="s">
        <v>83</v>
      </c>
      <c r="F53" s="10"/>
      <c r="G53" s="29">
        <v>8</v>
      </c>
      <c r="H53" s="88">
        <f t="shared" si="1"/>
        <v>0</v>
      </c>
      <c r="I53" s="10">
        <v>0</v>
      </c>
      <c r="J53" s="24">
        <f t="shared" si="2"/>
        <v>0</v>
      </c>
    </row>
    <row r="54" spans="1:11">
      <c r="A54" s="24"/>
      <c r="B54" s="24"/>
      <c r="C54" s="24"/>
      <c r="D54" s="24"/>
      <c r="E54" s="24" t="s">
        <v>91</v>
      </c>
      <c r="F54" s="10">
        <v>0</v>
      </c>
      <c r="G54" s="29">
        <v>3</v>
      </c>
      <c r="H54" s="88">
        <f t="shared" si="1"/>
        <v>0</v>
      </c>
      <c r="I54" s="10">
        <v>0</v>
      </c>
      <c r="J54" s="24">
        <f t="shared" si="2"/>
        <v>0</v>
      </c>
    </row>
    <row r="55" spans="1:11">
      <c r="A55" s="24"/>
      <c r="B55" s="24"/>
      <c r="C55" s="24"/>
      <c r="D55" s="24"/>
      <c r="E55" s="24" t="s">
        <v>92</v>
      </c>
      <c r="F55" s="10">
        <v>0</v>
      </c>
      <c r="G55" s="29">
        <v>3</v>
      </c>
      <c r="H55" s="88">
        <f t="shared" si="1"/>
        <v>0</v>
      </c>
      <c r="I55" s="10">
        <v>0</v>
      </c>
      <c r="J55" s="24">
        <f t="shared" si="2"/>
        <v>0</v>
      </c>
    </row>
    <row r="56" spans="1:11">
      <c r="A56" s="24"/>
      <c r="B56" s="24"/>
      <c r="C56" s="24"/>
      <c r="D56" s="24"/>
      <c r="E56" s="24" t="s">
        <v>93</v>
      </c>
      <c r="F56" s="10">
        <v>0</v>
      </c>
      <c r="G56" s="29">
        <v>3</v>
      </c>
      <c r="H56" s="88">
        <f t="shared" si="1"/>
        <v>0</v>
      </c>
      <c r="I56" s="10">
        <v>0</v>
      </c>
      <c r="J56" s="24">
        <f t="shared" si="2"/>
        <v>0</v>
      </c>
    </row>
    <row r="57" spans="1:11">
      <c r="A57" s="24"/>
      <c r="B57" s="24"/>
      <c r="C57" s="24"/>
      <c r="D57" s="24"/>
      <c r="E57" s="24" t="s">
        <v>35</v>
      </c>
      <c r="F57" s="10">
        <v>0</v>
      </c>
      <c r="G57" s="29">
        <v>5</v>
      </c>
      <c r="H57" s="88">
        <f t="shared" si="1"/>
        <v>0</v>
      </c>
      <c r="I57" s="10">
        <v>0</v>
      </c>
      <c r="J57" s="24">
        <f t="shared" si="2"/>
        <v>0</v>
      </c>
    </row>
    <row r="58" spans="1:11">
      <c r="A58" s="24"/>
      <c r="B58" s="24"/>
      <c r="C58" s="24"/>
      <c r="D58" s="24"/>
      <c r="E58" s="16"/>
      <c r="F58" s="16"/>
      <c r="G58" s="16"/>
      <c r="H58" s="88"/>
      <c r="I58" s="16"/>
      <c r="J58" s="16"/>
    </row>
    <row r="59" spans="1:11">
      <c r="A59" s="24"/>
      <c r="B59" s="24"/>
      <c r="C59" s="24"/>
      <c r="D59" s="24"/>
      <c r="E59" s="83" t="s">
        <v>54</v>
      </c>
      <c r="F59" s="16"/>
      <c r="G59" s="16"/>
      <c r="H59" s="84">
        <f>SUM(H50:H58)</f>
        <v>0</v>
      </c>
      <c r="I59" s="84">
        <f>SUM(I50:I58)</f>
        <v>0</v>
      </c>
      <c r="J59" s="84">
        <f>SUM(J50:J58)</f>
        <v>0</v>
      </c>
    </row>
    <row r="60" spans="1:11">
      <c r="A60" s="24"/>
      <c r="B60" s="24"/>
      <c r="C60" s="24"/>
      <c r="D60" s="24"/>
      <c r="E60" s="16"/>
      <c r="F60" s="16"/>
      <c r="G60" s="16"/>
      <c r="H60" s="85"/>
      <c r="I60" s="16"/>
      <c r="J60" s="16"/>
      <c r="K60" s="34"/>
    </row>
    <row r="61" spans="1:11">
      <c r="A61" s="24"/>
      <c r="B61" s="24"/>
      <c r="C61" s="24"/>
      <c r="D61" s="24"/>
      <c r="E61" s="16"/>
      <c r="F61" s="16"/>
      <c r="G61" s="16"/>
      <c r="H61" s="16"/>
      <c r="I61" s="16"/>
      <c r="J61" s="16"/>
    </row>
    <row r="62" spans="1:11">
      <c r="A62" s="24"/>
      <c r="B62" s="24"/>
      <c r="C62" s="24"/>
      <c r="D62" s="24"/>
      <c r="E62" s="24" t="s">
        <v>94</v>
      </c>
      <c r="F62" s="16"/>
      <c r="G62" s="16"/>
      <c r="H62" s="16"/>
      <c r="I62" s="16"/>
      <c r="J62" s="92">
        <f>J59+J45+J34+J23+J14</f>
        <v>0</v>
      </c>
      <c r="K62" s="3"/>
    </row>
    <row r="63" spans="1:11">
      <c r="A63" s="24"/>
      <c r="B63" s="24"/>
      <c r="C63" s="24"/>
      <c r="D63" s="24"/>
      <c r="E63" s="16"/>
      <c r="F63" s="16"/>
      <c r="G63" s="16"/>
      <c r="H63" s="16"/>
      <c r="I63" s="16"/>
      <c r="J63" s="16"/>
      <c r="K63" s="34"/>
    </row>
    <row r="64" spans="1:11">
      <c r="A64" s="24"/>
      <c r="B64" s="24"/>
      <c r="C64" s="24"/>
      <c r="D64" s="24"/>
      <c r="E64" s="93" t="s">
        <v>39</v>
      </c>
      <c r="F64" s="94"/>
      <c r="G64" s="94"/>
      <c r="H64" s="95"/>
      <c r="I64" s="16"/>
      <c r="J64" s="16"/>
    </row>
    <row r="65" spans="1:11">
      <c r="A65" s="24"/>
      <c r="B65" s="24"/>
      <c r="C65" s="24"/>
      <c r="D65" s="24"/>
      <c r="E65" s="96"/>
      <c r="F65" s="24" t="s">
        <v>6</v>
      </c>
      <c r="G65" s="24" t="s">
        <v>30</v>
      </c>
      <c r="H65" s="97" t="s">
        <v>8</v>
      </c>
      <c r="I65" s="16"/>
      <c r="J65" s="16"/>
    </row>
    <row r="66" spans="1:11">
      <c r="A66" s="24"/>
      <c r="B66" s="24"/>
      <c r="C66" s="24"/>
      <c r="D66" s="24"/>
      <c r="E66" s="41" t="s">
        <v>95</v>
      </c>
      <c r="F66" s="6">
        <v>0</v>
      </c>
      <c r="G66" s="6">
        <v>2</v>
      </c>
      <c r="H66" s="98">
        <f>G66*F66</f>
        <v>0</v>
      </c>
      <c r="I66" s="29"/>
      <c r="J66" s="16"/>
    </row>
    <row r="67" spans="1:11">
      <c r="A67" s="24"/>
      <c r="B67" s="24"/>
      <c r="C67" s="24"/>
      <c r="D67" s="24"/>
      <c r="E67" s="41" t="s">
        <v>96</v>
      </c>
      <c r="F67" s="6">
        <v>0</v>
      </c>
      <c r="G67" s="6">
        <v>2</v>
      </c>
      <c r="H67" s="98">
        <f>G67*F67</f>
        <v>0</v>
      </c>
      <c r="I67" s="29"/>
      <c r="J67" s="16"/>
    </row>
    <row r="68" spans="1:11">
      <c r="A68" s="24"/>
      <c r="B68" s="24"/>
      <c r="C68" s="24"/>
      <c r="D68" s="24"/>
      <c r="E68" s="41" t="s">
        <v>44</v>
      </c>
      <c r="F68" s="6">
        <v>0</v>
      </c>
      <c r="G68" s="6">
        <v>2</v>
      </c>
      <c r="H68" s="98">
        <f>G68*F68</f>
        <v>0</v>
      </c>
      <c r="I68" s="29"/>
      <c r="J68" s="16"/>
    </row>
    <row r="69" spans="1:11">
      <c r="A69" s="24"/>
      <c r="B69" s="24"/>
      <c r="C69" s="24"/>
      <c r="D69" s="24"/>
      <c r="E69" s="41" t="s">
        <v>45</v>
      </c>
      <c r="F69" s="6">
        <v>0</v>
      </c>
      <c r="G69" s="6">
        <v>2</v>
      </c>
      <c r="H69" s="98">
        <f>G69*F69</f>
        <v>0</v>
      </c>
      <c r="I69" s="29"/>
      <c r="J69" s="16"/>
    </row>
    <row r="70" spans="1:11">
      <c r="A70" s="24"/>
      <c r="B70" s="24"/>
      <c r="C70" s="24"/>
      <c r="D70" s="24"/>
      <c r="E70" s="96"/>
      <c r="F70" s="29"/>
      <c r="G70" s="29"/>
      <c r="H70" s="99"/>
      <c r="I70" s="29"/>
      <c r="J70" s="16"/>
    </row>
    <row r="71" spans="1:11">
      <c r="A71" s="24"/>
      <c r="B71" s="24"/>
      <c r="C71" s="24"/>
      <c r="D71" s="24"/>
      <c r="E71" s="96"/>
      <c r="F71" s="29"/>
      <c r="G71" s="29"/>
      <c r="H71" s="99"/>
      <c r="I71" s="29"/>
      <c r="J71" s="16"/>
    </row>
    <row r="72" spans="1:11">
      <c r="A72" s="24"/>
      <c r="B72" s="24"/>
      <c r="C72" s="24"/>
      <c r="D72" s="24"/>
      <c r="E72" s="100"/>
      <c r="F72" s="24">
        <f>SUM(F66:F69)</f>
        <v>0</v>
      </c>
      <c r="G72" s="83" t="s">
        <v>8</v>
      </c>
      <c r="H72" s="98">
        <f>SUM(H66:H71)</f>
        <v>0</v>
      </c>
      <c r="I72" s="24"/>
      <c r="J72" s="16"/>
      <c r="K72" s="76"/>
    </row>
    <row r="73" spans="1:11">
      <c r="A73" s="24"/>
      <c r="B73" s="24"/>
      <c r="C73" s="24"/>
      <c r="D73" s="24"/>
      <c r="E73" s="41"/>
      <c r="F73" s="16"/>
      <c r="G73" s="83" t="s">
        <v>64</v>
      </c>
      <c r="H73" s="97">
        <f>G8*B5</f>
        <v>0</v>
      </c>
      <c r="I73" s="24"/>
      <c r="J73" s="83"/>
    </row>
    <row r="74" spans="1:11">
      <c r="A74" s="24"/>
      <c r="B74" s="24"/>
      <c r="C74" s="24"/>
      <c r="D74" s="24"/>
      <c r="E74" s="101"/>
      <c r="F74" s="87"/>
      <c r="G74" s="102" t="s">
        <v>65</v>
      </c>
      <c r="H74" s="103">
        <f>H72-H73</f>
        <v>0</v>
      </c>
      <c r="I74" s="24"/>
      <c r="J74" s="83"/>
    </row>
  </sheetData>
  <sheetProtection sheet="1" objects="1" scenarios="1" selectLockedCells="1"/>
  <pageMargins left="0.75" right="0.75" top="1" bottom="1" header="0.51180555555555496" footer="0.51180555555555496"/>
  <pageSetup paperSize="0" scale="0" firstPageNumber="0" orientation="portrait" usePrinterDefaults="0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zoomScale="75" zoomScaleNormal="75" workbookViewId="0">
      <selection activeCell="D15" sqref="D15"/>
    </sheetView>
  </sheetViews>
  <sheetFormatPr baseColWidth="10" defaultColWidth="9" defaultRowHeight="15.75"/>
  <cols>
    <col min="1" max="1" width="9.75"/>
    <col min="2" max="2" width="25.5"/>
    <col min="3" max="4" width="9.75"/>
    <col min="5" max="5" width="13.25"/>
    <col min="6" max="6" width="12.5"/>
    <col min="7" max="7" width="14.375"/>
    <col min="8" max="8" width="17.25"/>
    <col min="9" max="10" width="9.75"/>
    <col min="11" max="11" width="28.5"/>
    <col min="12" max="1025" width="9.75"/>
  </cols>
  <sheetData>
    <row r="1" spans="1:10">
      <c r="C1">
        <v>2019</v>
      </c>
    </row>
    <row r="2" spans="1:10" ht="31.5">
      <c r="A2">
        <v>0</v>
      </c>
      <c r="B2" s="28"/>
      <c r="C2" s="62" t="s">
        <v>97</v>
      </c>
      <c r="D2" s="56" t="s">
        <v>98</v>
      </c>
      <c r="E2" s="56" t="s">
        <v>99</v>
      </c>
      <c r="F2" s="56" t="s">
        <v>100</v>
      </c>
      <c r="G2" s="62" t="s">
        <v>101</v>
      </c>
      <c r="H2" s="104" t="s">
        <v>102</v>
      </c>
      <c r="I2" s="105" t="s">
        <v>103</v>
      </c>
      <c r="J2" s="106" t="s">
        <v>65</v>
      </c>
    </row>
    <row r="3" spans="1:10">
      <c r="A3">
        <f t="shared" ref="A3:A37" si="0">A2+1</f>
        <v>1</v>
      </c>
      <c r="B3" t="s">
        <v>104</v>
      </c>
      <c r="C3">
        <f>Seconde!J6+Seconde!J23+Première!J8+Première!J34+Terminales!J18+Terminales!J50</f>
        <v>0</v>
      </c>
      <c r="D3" s="6"/>
      <c r="E3" s="6"/>
      <c r="F3" s="6"/>
      <c r="G3" s="6"/>
      <c r="H3">
        <f>C3+D3+E3+F3</f>
        <v>0</v>
      </c>
      <c r="I3" s="10"/>
      <c r="J3">
        <f>I3-H3</f>
        <v>0</v>
      </c>
    </row>
    <row r="4" spans="1:10">
      <c r="A4">
        <f t="shared" si="0"/>
        <v>2</v>
      </c>
      <c r="B4" t="s">
        <v>83</v>
      </c>
      <c r="C4">
        <f>Terminales!J30+Terminales!J42+Terminales!J53</f>
        <v>0</v>
      </c>
      <c r="D4" s="107"/>
      <c r="E4" s="6"/>
      <c r="F4" s="6"/>
      <c r="G4" s="6"/>
      <c r="H4">
        <f>C4+D4+E4+F4</f>
        <v>0</v>
      </c>
      <c r="I4" s="10"/>
      <c r="J4">
        <f>I4-H4</f>
        <v>0</v>
      </c>
    </row>
    <row r="5" spans="1:10">
      <c r="A5">
        <f t="shared" si="0"/>
        <v>3</v>
      </c>
      <c r="B5" s="65" t="s">
        <v>57</v>
      </c>
      <c r="C5" s="34"/>
      <c r="D5" s="34"/>
      <c r="E5" s="108">
        <f>-Première!J20</f>
        <v>0</v>
      </c>
      <c r="J5" s="34"/>
    </row>
    <row r="6" spans="1:10">
      <c r="A6">
        <f t="shared" si="0"/>
        <v>4</v>
      </c>
      <c r="B6" s="65" t="s">
        <v>32</v>
      </c>
      <c r="C6" s="34"/>
      <c r="D6" s="34"/>
      <c r="E6" s="108">
        <f>-Première!J22</f>
        <v>0</v>
      </c>
      <c r="J6" s="34"/>
    </row>
    <row r="7" spans="1:10">
      <c r="A7">
        <f t="shared" si="0"/>
        <v>5</v>
      </c>
      <c r="B7" s="65" t="s">
        <v>105</v>
      </c>
      <c r="C7" s="34"/>
      <c r="D7" s="34"/>
      <c r="E7" s="108">
        <f>-Première!J21</f>
        <v>0</v>
      </c>
      <c r="J7" s="34"/>
    </row>
    <row r="8" spans="1:10">
      <c r="A8">
        <f t="shared" si="0"/>
        <v>6</v>
      </c>
      <c r="B8" t="s">
        <v>95</v>
      </c>
      <c r="C8">
        <f>Seconde!H40+Seconde!H42+Première!H50+Première!H48+Terminales!H66+Terminales!J51+Terminales!J54</f>
        <v>0</v>
      </c>
      <c r="D8" s="10"/>
      <c r="E8" s="6"/>
      <c r="F8" s="6"/>
      <c r="G8" s="6"/>
      <c r="H8">
        <f>C8+D8+E8+F8</f>
        <v>0</v>
      </c>
      <c r="I8" s="10"/>
      <c r="J8">
        <f>I8-H8</f>
        <v>0</v>
      </c>
    </row>
    <row r="9" spans="1:10">
      <c r="A9">
        <f t="shared" si="0"/>
        <v>7</v>
      </c>
      <c r="B9" t="s">
        <v>96</v>
      </c>
      <c r="C9">
        <f>Seconde!H41+Seconde!H43+Première!H49+Première!H51+Terminales!H67</f>
        <v>0</v>
      </c>
      <c r="D9" s="107"/>
      <c r="E9" s="6"/>
      <c r="F9" s="6"/>
      <c r="G9" s="6"/>
      <c r="H9">
        <f>C9+D9+E9+F9</f>
        <v>0</v>
      </c>
      <c r="I9" s="10"/>
      <c r="J9">
        <f>I9-H9</f>
        <v>0</v>
      </c>
    </row>
    <row r="10" spans="1:10">
      <c r="A10">
        <f t="shared" si="0"/>
        <v>8</v>
      </c>
      <c r="B10" t="s">
        <v>44</v>
      </c>
      <c r="C10">
        <f>Seconde!J24+Seconde!H46+Première!H52+Première!J36+Terminales!J55+Terminales!H68</f>
        <v>0</v>
      </c>
      <c r="D10" s="107"/>
      <c r="E10" s="6"/>
      <c r="F10" s="6"/>
      <c r="G10" s="6"/>
      <c r="H10">
        <f>C10+D10+E10+F10</f>
        <v>0</v>
      </c>
      <c r="I10" s="10"/>
      <c r="J10">
        <f>I10-H10</f>
        <v>0</v>
      </c>
    </row>
    <row r="11" spans="1:10">
      <c r="A11">
        <f t="shared" si="0"/>
        <v>9</v>
      </c>
      <c r="B11" t="s">
        <v>45</v>
      </c>
      <c r="C11">
        <f>Seconde!J25+Seconde!H44+Première!J37+Première!H53+Terminales!J56+Terminales!H69</f>
        <v>0</v>
      </c>
      <c r="D11" s="107"/>
      <c r="E11" s="6"/>
      <c r="F11" s="6"/>
      <c r="G11" s="6"/>
      <c r="H11">
        <f>C11+D11+E11+F11</f>
        <v>0</v>
      </c>
      <c r="I11" s="10"/>
      <c r="J11">
        <f>I11-H11</f>
        <v>0</v>
      </c>
    </row>
    <row r="12" spans="1:10">
      <c r="A12">
        <f t="shared" si="0"/>
        <v>10</v>
      </c>
      <c r="B12" t="s">
        <v>106</v>
      </c>
      <c r="C12" s="34"/>
      <c r="D12" s="107"/>
      <c r="E12" s="6"/>
      <c r="F12" s="6"/>
      <c r="G12" s="6"/>
      <c r="H12">
        <f>SUM(D12:G12)</f>
        <v>0</v>
      </c>
      <c r="I12" s="10"/>
      <c r="J12">
        <f>I12-H12</f>
        <v>0</v>
      </c>
    </row>
    <row r="13" spans="1:10">
      <c r="A13">
        <f t="shared" si="0"/>
        <v>11</v>
      </c>
      <c r="B13" t="s">
        <v>107</v>
      </c>
      <c r="C13" s="34"/>
      <c r="D13" s="109">
        <f>-Seconde!H46-Seconde!H47</f>
        <v>0</v>
      </c>
      <c r="E13" s="109">
        <f>-Première!H54</f>
        <v>0</v>
      </c>
      <c r="F13" s="109">
        <f>-Terminales!J8</f>
        <v>0</v>
      </c>
      <c r="G13" s="110"/>
      <c r="I13" s="111"/>
    </row>
    <row r="14" spans="1:10">
      <c r="A14">
        <f t="shared" si="0"/>
        <v>12</v>
      </c>
      <c r="B14" t="s">
        <v>108</v>
      </c>
      <c r="C14">
        <f>Seconde!J7+Première!J10+Terminales!J31+Terminales!J41+Terminales!J52</f>
        <v>0</v>
      </c>
      <c r="D14" s="112"/>
      <c r="E14" s="6"/>
      <c r="F14" s="6"/>
      <c r="G14" s="6"/>
      <c r="H14">
        <f>C14+D14+E14+F14</f>
        <v>0</v>
      </c>
      <c r="I14" s="10"/>
      <c r="J14">
        <f>I14-H14</f>
        <v>0</v>
      </c>
    </row>
    <row r="15" spans="1:10">
      <c r="A15">
        <f t="shared" si="0"/>
        <v>13</v>
      </c>
      <c r="B15" t="s">
        <v>25</v>
      </c>
      <c r="C15" s="34"/>
      <c r="D15" s="109">
        <f>-Seconde!J13</f>
        <v>0</v>
      </c>
      <c r="E15" s="109">
        <f>-Première!J13</f>
        <v>0</v>
      </c>
      <c r="F15" s="109">
        <f>-Terminales!J10</f>
        <v>0</v>
      </c>
      <c r="G15" s="109"/>
      <c r="J15" s="34"/>
    </row>
    <row r="16" spans="1:10">
      <c r="A16">
        <f t="shared" si="0"/>
        <v>14</v>
      </c>
      <c r="B16" s="65" t="s">
        <v>56</v>
      </c>
      <c r="C16" s="34"/>
      <c r="D16" s="109"/>
      <c r="E16" s="109">
        <f>-Première!J19</f>
        <v>0</v>
      </c>
      <c r="F16" s="109"/>
      <c r="G16" s="109"/>
      <c r="J16" s="34"/>
    </row>
    <row r="17" spans="1:10">
      <c r="A17">
        <f t="shared" si="0"/>
        <v>15</v>
      </c>
      <c r="B17" t="s">
        <v>31</v>
      </c>
      <c r="C17" s="34"/>
      <c r="D17" s="109">
        <f>-Seconde!J22</f>
        <v>0</v>
      </c>
      <c r="E17" s="109">
        <f>-Première!J33</f>
        <v>0</v>
      </c>
      <c r="F17" s="109">
        <f>-Terminales!J17</f>
        <v>0</v>
      </c>
      <c r="G17" s="109"/>
      <c r="J17" s="34"/>
    </row>
    <row r="18" spans="1:10">
      <c r="A18">
        <f t="shared" si="0"/>
        <v>16</v>
      </c>
      <c r="B18" t="s">
        <v>26</v>
      </c>
      <c r="C18">
        <f>Seconde!J14+Première!J28+Terminales!J39</f>
        <v>0</v>
      </c>
      <c r="D18" s="107"/>
      <c r="E18" s="6"/>
      <c r="F18" s="6"/>
      <c r="G18" s="6"/>
      <c r="H18">
        <f>C18+D18+E18+F18</f>
        <v>0</v>
      </c>
      <c r="I18" s="10"/>
      <c r="J18">
        <f>I18-H18</f>
        <v>0</v>
      </c>
    </row>
    <row r="19" spans="1:10">
      <c r="A19">
        <f t="shared" si="0"/>
        <v>17</v>
      </c>
      <c r="B19" t="s">
        <v>23</v>
      </c>
      <c r="C19">
        <f>Seconde!J12+Première!J12+Terminales!J9+DHG!C5+Seconde!J28</f>
        <v>0</v>
      </c>
      <c r="D19" s="107"/>
      <c r="E19" s="6"/>
      <c r="F19" s="6"/>
      <c r="G19" s="6"/>
      <c r="H19">
        <f>C19+D19+E19+F19</f>
        <v>0</v>
      </c>
      <c r="I19" s="10"/>
      <c r="J19">
        <f>I19-H19</f>
        <v>0</v>
      </c>
    </row>
    <row r="20" spans="1:10">
      <c r="A20">
        <f t="shared" si="0"/>
        <v>18</v>
      </c>
      <c r="B20" t="s">
        <v>109</v>
      </c>
      <c r="C20">
        <f>Seconde!J26+Première!J18+Première!J35+Terminales!J19+Terminales!J57+Seconde!J27</f>
        <v>0</v>
      </c>
      <c r="D20" s="107"/>
      <c r="E20" s="6"/>
      <c r="F20" s="6"/>
      <c r="G20" s="6"/>
      <c r="H20">
        <f>C20+D20+E20+F20</f>
        <v>0</v>
      </c>
      <c r="I20" s="10"/>
      <c r="J20">
        <f>I20-H20</f>
        <v>0</v>
      </c>
    </row>
    <row r="21" spans="1:10">
      <c r="A21">
        <f t="shared" si="0"/>
        <v>19</v>
      </c>
      <c r="B21" t="s">
        <v>18</v>
      </c>
      <c r="C21">
        <f>Seconde!J9+Première!J23+Terminales!J27+Terminales!J40</f>
        <v>0</v>
      </c>
      <c r="D21" s="112"/>
      <c r="E21" s="6"/>
      <c r="F21" s="6"/>
      <c r="G21" s="6"/>
      <c r="H21">
        <f>C21+D21+E21+F21</f>
        <v>0</v>
      </c>
      <c r="I21" s="10"/>
      <c r="J21">
        <f>I21-H21</f>
        <v>0</v>
      </c>
    </row>
    <row r="22" spans="1:10">
      <c r="A22">
        <f t="shared" si="0"/>
        <v>20</v>
      </c>
      <c r="B22" t="s">
        <v>27</v>
      </c>
      <c r="C22" s="34"/>
      <c r="D22" s="108">
        <f>-Seconde!J15</f>
        <v>0</v>
      </c>
    </row>
    <row r="23" spans="1:10">
      <c r="A23">
        <f t="shared" si="0"/>
        <v>21</v>
      </c>
      <c r="B23" t="s">
        <v>61</v>
      </c>
      <c r="C23" s="34"/>
      <c r="D23" s="113"/>
      <c r="E23" s="108">
        <f>-Première!J27</f>
        <v>0</v>
      </c>
    </row>
    <row r="24" spans="1:10">
      <c r="A24">
        <f t="shared" si="0"/>
        <v>22</v>
      </c>
      <c r="B24" t="s">
        <v>59</v>
      </c>
      <c r="C24" s="34"/>
      <c r="D24" s="34"/>
      <c r="E24" s="108">
        <f>-Première!J24</f>
        <v>0</v>
      </c>
    </row>
    <row r="25" spans="1:10">
      <c r="A25">
        <f t="shared" si="0"/>
        <v>23</v>
      </c>
      <c r="B25" t="s">
        <v>110</v>
      </c>
      <c r="C25">
        <f>Seconde!J10+Première!J25+Terminales!J28</f>
        <v>0</v>
      </c>
      <c r="D25" s="107"/>
      <c r="E25" s="6"/>
      <c r="F25" s="6"/>
      <c r="G25" s="6"/>
      <c r="H25">
        <f>C25+D25+E25+F25</f>
        <v>0</v>
      </c>
      <c r="I25" s="10"/>
      <c r="J25">
        <f>I25-H25</f>
        <v>0</v>
      </c>
    </row>
    <row r="26" spans="1:10">
      <c r="A26">
        <f t="shared" si="0"/>
        <v>24</v>
      </c>
      <c r="B26" t="s">
        <v>21</v>
      </c>
      <c r="C26">
        <f>Seconde!J11+Première!J26+Terminales!J29</f>
        <v>0</v>
      </c>
      <c r="D26" s="107"/>
      <c r="E26" s="6"/>
      <c r="F26" s="6"/>
      <c r="G26" s="6"/>
      <c r="H26">
        <f>C26+D26+E26+F26</f>
        <v>0</v>
      </c>
      <c r="I26" s="10"/>
      <c r="J26">
        <f>I26-H26</f>
        <v>0</v>
      </c>
    </row>
    <row r="27" spans="1:10">
      <c r="A27">
        <f t="shared" si="0"/>
        <v>25</v>
      </c>
      <c r="B27" t="s">
        <v>111</v>
      </c>
      <c r="C27" s="34"/>
      <c r="D27" s="34"/>
      <c r="E27" s="108">
        <f>-Première!J11</f>
        <v>0</v>
      </c>
    </row>
    <row r="28" spans="1:10">
      <c r="A28">
        <f t="shared" si="0"/>
        <v>26</v>
      </c>
      <c r="B28" t="s">
        <v>112</v>
      </c>
      <c r="C28" s="34"/>
      <c r="D28" s="34"/>
      <c r="F28" s="108">
        <f>-Terminales!J32</f>
        <v>0</v>
      </c>
      <c r="G28" s="108"/>
    </row>
    <row r="29" spans="1:10">
      <c r="A29">
        <f t="shared" si="0"/>
        <v>27</v>
      </c>
      <c r="B29" t="s">
        <v>113</v>
      </c>
      <c r="C29" s="34"/>
      <c r="D29" s="34"/>
      <c r="F29" s="108">
        <f>-Terminales!J43</f>
        <v>0</v>
      </c>
      <c r="G29" s="108"/>
    </row>
    <row r="30" spans="1:10">
      <c r="A30">
        <f t="shared" si="0"/>
        <v>28</v>
      </c>
      <c r="B30" t="s">
        <v>114</v>
      </c>
      <c r="C30" s="34"/>
      <c r="D30" s="34"/>
    </row>
    <row r="31" spans="1:10">
      <c r="A31">
        <f t="shared" si="0"/>
        <v>29</v>
      </c>
      <c r="B31" t="s">
        <v>28</v>
      </c>
      <c r="C31" s="34"/>
      <c r="D31" s="108">
        <f>-Seconde!J16</f>
        <v>0</v>
      </c>
      <c r="E31" s="108">
        <f>-Première!J14</f>
        <v>0</v>
      </c>
      <c r="F31" s="108">
        <f>-Terminales!J11</f>
        <v>0</v>
      </c>
      <c r="G31" s="108"/>
    </row>
    <row r="32" spans="1:10">
      <c r="A32">
        <f t="shared" si="0"/>
        <v>30</v>
      </c>
      <c r="B32" t="s">
        <v>115</v>
      </c>
    </row>
    <row r="33" spans="1:10">
      <c r="A33">
        <f t="shared" si="0"/>
        <v>31</v>
      </c>
      <c r="B33" t="s">
        <v>116</v>
      </c>
      <c r="D33" s="10"/>
      <c r="E33" s="10"/>
      <c r="F33" s="10"/>
      <c r="G33" s="10"/>
      <c r="H33">
        <f>SUM(D33:G33)</f>
        <v>0</v>
      </c>
      <c r="I33" s="10"/>
      <c r="J33">
        <f>I33-H33</f>
        <v>0</v>
      </c>
    </row>
    <row r="34" spans="1:10">
      <c r="A34">
        <f t="shared" si="0"/>
        <v>32</v>
      </c>
      <c r="B34" t="s">
        <v>117</v>
      </c>
      <c r="D34" s="108">
        <f>-Seconde!J29--Seconde!J30-Seconde!J31</f>
        <v>0</v>
      </c>
      <c r="E34" s="108">
        <f>-Première!J38-Première!J39-Première!J40</f>
        <v>0</v>
      </c>
      <c r="J34" s="34"/>
    </row>
    <row r="35" spans="1:10">
      <c r="A35">
        <f t="shared" si="0"/>
        <v>33</v>
      </c>
      <c r="J35" s="34"/>
    </row>
    <row r="36" spans="1:10">
      <c r="A36">
        <f t="shared" si="0"/>
        <v>34</v>
      </c>
      <c r="J36" s="34"/>
    </row>
    <row r="37" spans="1:10">
      <c r="A37">
        <f t="shared" si="0"/>
        <v>35</v>
      </c>
      <c r="B37" t="s">
        <v>118</v>
      </c>
      <c r="G37" s="108">
        <f>-DHG!C6</f>
        <v>0</v>
      </c>
      <c r="J37" s="34"/>
    </row>
    <row r="38" spans="1:10">
      <c r="J38" s="34"/>
    </row>
    <row r="39" spans="1:10">
      <c r="C39" s="2" t="s">
        <v>119</v>
      </c>
      <c r="D39">
        <f>SUM(D3:D37)</f>
        <v>0</v>
      </c>
      <c r="E39">
        <f>SUM(E3:E37)</f>
        <v>0</v>
      </c>
      <c r="F39">
        <f>SUM(F3:F37)</f>
        <v>0</v>
      </c>
      <c r="G39">
        <f>SUM(G3:G37)</f>
        <v>0</v>
      </c>
      <c r="H39">
        <f>-(D39+E39+F39+G39)</f>
        <v>0</v>
      </c>
    </row>
    <row r="41" spans="1:10">
      <c r="C41" s="34"/>
      <c r="D41" s="34"/>
      <c r="E41" s="34"/>
      <c r="G41" s="34"/>
      <c r="H41" s="25">
        <f>SUM(H3:H39)</f>
        <v>0</v>
      </c>
      <c r="I41" s="25">
        <f>SUM(I3:I31)</f>
        <v>0</v>
      </c>
      <c r="J41" s="34"/>
    </row>
    <row r="42" spans="1:10">
      <c r="G42" s="2"/>
      <c r="H42" s="114" t="s">
        <v>22</v>
      </c>
      <c r="I42" s="114" t="s">
        <v>103</v>
      </c>
    </row>
  </sheetData>
  <sheetProtection sheet="1" objects="1" scenarios="1" selectLockedCells="1"/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"/>
  <sheetViews>
    <sheetView zoomScale="75" zoomScaleNormal="75" workbookViewId="0">
      <selection activeCell="E32" sqref="E32"/>
    </sheetView>
  </sheetViews>
  <sheetFormatPr baseColWidth="10" defaultColWidth="9" defaultRowHeight="15.75"/>
  <cols>
    <col min="1" max="1" width="41.625"/>
    <col min="2" max="2" width="9.75"/>
    <col min="3" max="3" width="15"/>
    <col min="4" max="1025" width="9.75"/>
  </cols>
  <sheetData>
    <row r="1" spans="1:3">
      <c r="B1" t="s">
        <v>120</v>
      </c>
      <c r="C1" t="s">
        <v>1</v>
      </c>
    </row>
    <row r="2" spans="1:3">
      <c r="A2" t="s">
        <v>121</v>
      </c>
      <c r="B2">
        <f>Seconde!J34</f>
        <v>0</v>
      </c>
      <c r="C2">
        <f>Seconde!C10</f>
        <v>0</v>
      </c>
    </row>
    <row r="3" spans="1:3">
      <c r="A3" t="s">
        <v>122</v>
      </c>
      <c r="B3" s="34">
        <f>Première!J43</f>
        <v>0</v>
      </c>
      <c r="C3">
        <f>Première!C11</f>
        <v>0</v>
      </c>
    </row>
    <row r="4" spans="1:3">
      <c r="A4" t="s">
        <v>94</v>
      </c>
      <c r="B4" s="34">
        <f>Terminales!J62</f>
        <v>0</v>
      </c>
      <c r="C4">
        <f>Terminales!C39</f>
        <v>0</v>
      </c>
    </row>
    <row r="5" spans="1:3">
      <c r="A5" t="s">
        <v>123</v>
      </c>
      <c r="C5" s="30"/>
    </row>
    <row r="6" spans="1:3">
      <c r="A6" t="s">
        <v>118</v>
      </c>
      <c r="C6" s="30"/>
    </row>
    <row r="7" spans="1:3">
      <c r="A7" t="s">
        <v>124</v>
      </c>
      <c r="C7" s="30"/>
    </row>
    <row r="8" spans="1:3">
      <c r="C8" s="30"/>
    </row>
    <row r="9" spans="1:3">
      <c r="C9" s="30"/>
    </row>
    <row r="10" spans="1:3">
      <c r="A10" t="s">
        <v>125</v>
      </c>
      <c r="C10" s="30"/>
    </row>
    <row r="11" spans="1:3">
      <c r="B11">
        <f>SUM(B2:B10)</f>
        <v>0</v>
      </c>
      <c r="C11">
        <f>SUM(C2:C10)</f>
        <v>0</v>
      </c>
    </row>
  </sheetData>
  <sheetProtection sheet="1" objects="1" scenarios="1" selectLockedCells="1"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"/>
  <sheetViews>
    <sheetView topLeftCell="A7" workbookViewId="0">
      <selection activeCell="I29" sqref="I29"/>
    </sheetView>
  </sheetViews>
  <sheetFormatPr baseColWidth="10" defaultColWidth="9" defaultRowHeight="15.75"/>
  <cols>
    <col min="1" max="1025" width="11.25"/>
  </cols>
  <sheetData>
    <row r="1" spans="1:13">
      <c r="A1" t="s">
        <v>126</v>
      </c>
    </row>
    <row r="3" spans="1:13">
      <c r="A3" s="3" t="s">
        <v>127</v>
      </c>
    </row>
    <row r="4" spans="1:13">
      <c r="A4" t="s">
        <v>128</v>
      </c>
    </row>
    <row r="5" spans="1:13">
      <c r="A5" t="s">
        <v>129</v>
      </c>
    </row>
    <row r="7" spans="1:13">
      <c r="A7" s="3" t="s">
        <v>130</v>
      </c>
    </row>
    <row r="8" spans="1:13">
      <c r="A8" s="17" t="s">
        <v>131</v>
      </c>
      <c r="L8" s="1"/>
      <c r="M8" s="1"/>
    </row>
    <row r="9" spans="1:13">
      <c r="A9" t="s">
        <v>132</v>
      </c>
      <c r="L9" s="1"/>
      <c r="M9" s="1"/>
    </row>
    <row r="10" spans="1:13">
      <c r="A10" t="s">
        <v>133</v>
      </c>
      <c r="L10" s="1"/>
      <c r="M10" s="1"/>
    </row>
    <row r="11" spans="1:13">
      <c r="A11" t="s">
        <v>134</v>
      </c>
      <c r="L11" s="1"/>
      <c r="M11" s="1"/>
    </row>
    <row r="12" spans="1:13">
      <c r="A12" t="s">
        <v>135</v>
      </c>
      <c r="L12" s="1"/>
      <c r="M12" s="1"/>
    </row>
    <row r="13" spans="1:13">
      <c r="A13" t="s">
        <v>136</v>
      </c>
      <c r="L13" s="1"/>
      <c r="M13" s="1"/>
    </row>
    <row r="14" spans="1:13">
      <c r="A14" t="s">
        <v>137</v>
      </c>
    </row>
    <row r="16" spans="1:13">
      <c r="A16" t="s">
        <v>138</v>
      </c>
    </row>
    <row r="17" spans="1:1">
      <c r="A17" t="s">
        <v>139</v>
      </c>
    </row>
    <row r="19" spans="1:1">
      <c r="A19" s="3" t="s">
        <v>140</v>
      </c>
    </row>
    <row r="21" spans="1:1">
      <c r="A21" t="s">
        <v>141</v>
      </c>
    </row>
    <row r="22" spans="1:1">
      <c r="A22" s="3" t="s">
        <v>142</v>
      </c>
    </row>
    <row r="23" spans="1:1">
      <c r="A23" s="65" t="s">
        <v>143</v>
      </c>
    </row>
    <row r="24" spans="1:1">
      <c r="A24" s="65" t="s">
        <v>144</v>
      </c>
    </row>
    <row r="25" spans="1:1">
      <c r="A25" s="65"/>
    </row>
    <row r="26" spans="1:1">
      <c r="A26" s="17" t="s">
        <v>145</v>
      </c>
    </row>
    <row r="27" spans="1:1">
      <c r="A27" s="65" t="s">
        <v>146</v>
      </c>
    </row>
  </sheetData>
  <mergeCells count="1">
    <mergeCell ref="L8:M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</TotalTime>
  <Application>LibreOffice/5.1.6.2$Linux_X86_64 LibreOffice_project/10m0$Build-2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Seconde</vt:lpstr>
      <vt:lpstr>Première</vt:lpstr>
      <vt:lpstr>Terminales</vt:lpstr>
      <vt:lpstr>Besoin</vt:lpstr>
      <vt:lpstr>DHG</vt:lpstr>
      <vt:lpstr>memento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MUESSER</dc:creator>
  <cp:lastModifiedBy>SophieS</cp:lastModifiedBy>
  <cp:revision>48</cp:revision>
  <dcterms:created xsi:type="dcterms:W3CDTF">2017-02-01T12:30:40Z</dcterms:created>
  <dcterms:modified xsi:type="dcterms:W3CDTF">2019-01-17T15:08:52Z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